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C:\Users\최지영\Desktop\"/>
    </mc:Choice>
  </mc:AlternateContent>
  <xr:revisionPtr revIDLastSave="0" documentId="13_ncr:1_{F7016297-9835-486E-88BF-DF4959001837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작성요령" sheetId="6" r:id="rId1"/>
    <sheet name="1. 재활전문가 양성" sheetId="14" r:id="rId2"/>
    <sheet name="2. 역량" sheetId="10" r:id="rId3"/>
    <sheet name="3. 정보접근성" sheetId="12" r:id="rId4"/>
    <sheet name="4. 인식개선" sheetId="13" r:id="rId5"/>
  </sheets>
  <calcPr calcId="181029"/>
</workbook>
</file>

<file path=xl/calcChain.xml><?xml version="1.0" encoding="utf-8"?>
<calcChain xmlns="http://schemas.openxmlformats.org/spreadsheetml/2006/main">
  <c r="N21" i="13" l="1"/>
  <c r="N15" i="13" l="1"/>
  <c r="N16" i="13" s="1"/>
  <c r="D15" i="13" s="1"/>
  <c r="N28" i="12" l="1"/>
  <c r="N18" i="10"/>
  <c r="D18" i="10"/>
  <c r="N6" i="13" l="1"/>
  <c r="N6" i="12"/>
  <c r="N5" i="10"/>
  <c r="D28" i="12" l="1"/>
  <c r="D23" i="12"/>
  <c r="N20" i="12"/>
  <c r="N19" i="12"/>
  <c r="N18" i="12"/>
  <c r="N17" i="12"/>
  <c r="N16" i="12"/>
  <c r="N15" i="12"/>
  <c r="N14" i="12"/>
  <c r="N13" i="12"/>
  <c r="N12" i="12"/>
  <c r="N5" i="12"/>
  <c r="N7" i="12" s="1"/>
  <c r="N22" i="12" l="1"/>
  <c r="N23" i="12" s="1"/>
  <c r="N29" i="12" s="1"/>
  <c r="N12" i="10" l="1"/>
  <c r="N8" i="10"/>
  <c r="N9" i="10"/>
  <c r="D8" i="10" l="1"/>
  <c r="N10" i="10"/>
  <c r="N44" i="14"/>
  <c r="D44" i="14"/>
  <c r="D39" i="14"/>
  <c r="N37" i="14"/>
  <c r="N36" i="14"/>
  <c r="N35" i="14"/>
  <c r="N34" i="14"/>
  <c r="N33" i="14"/>
  <c r="N32" i="14"/>
  <c r="N31" i="14"/>
  <c r="N30" i="14"/>
  <c r="N29" i="14"/>
  <c r="N28" i="14"/>
  <c r="N27" i="14"/>
  <c r="N26" i="14"/>
  <c r="N25" i="14"/>
  <c r="N24" i="14"/>
  <c r="N23" i="14"/>
  <c r="N6" i="14"/>
  <c r="N5" i="14"/>
  <c r="N7" i="14" s="1"/>
  <c r="N6" i="10"/>
  <c r="N11" i="10"/>
  <c r="N38" i="14" l="1"/>
  <c r="N39" i="14" s="1"/>
  <c r="N45" i="14" s="1"/>
  <c r="D11" i="10"/>
  <c r="D14" i="10" s="1"/>
  <c r="N13" i="10"/>
  <c r="N7" i="10"/>
  <c r="N14" i="10" l="1"/>
  <c r="N19" i="10" s="1"/>
  <c r="N8" i="13"/>
  <c r="N5" i="13" l="1"/>
  <c r="N13" i="13"/>
  <c r="N12" i="13"/>
  <c r="N11" i="13"/>
  <c r="N10" i="13"/>
  <c r="N9" i="13"/>
  <c r="N7" i="13" l="1"/>
  <c r="N14" i="13"/>
  <c r="D8" i="13" s="1"/>
  <c r="N17" i="13" l="1"/>
  <c r="N22" i="1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박지연 멋져</author>
  </authors>
  <commentList>
    <comment ref="N4" authorId="0" shapeId="0" xr:uid="{00000000-0006-0000-0300-000001000000}">
      <text>
        <r>
          <rPr>
            <b/>
            <sz val="9"/>
            <color indexed="81"/>
            <rFont val="돋움"/>
            <family val="3"/>
            <charset val="129"/>
          </rPr>
          <t>자동계산</t>
        </r>
      </text>
    </comment>
  </commentList>
</comments>
</file>

<file path=xl/sharedStrings.xml><?xml version="1.0" encoding="utf-8"?>
<sst xmlns="http://schemas.openxmlformats.org/spreadsheetml/2006/main" count="429" uniqueCount="128">
  <si>
    <t>원X</t>
  </si>
  <si>
    <t>명X</t>
  </si>
  <si>
    <t>회=</t>
  </si>
  <si>
    <t>회X</t>
  </si>
  <si>
    <t>작성자명</t>
    <phoneticPr fontId="3" type="noConversion"/>
  </si>
  <si>
    <t>직위</t>
    <phoneticPr fontId="3" type="noConversion"/>
  </si>
  <si>
    <t>연락처</t>
    <phoneticPr fontId="3" type="noConversion"/>
  </si>
  <si>
    <t>단체명</t>
    <phoneticPr fontId="3" type="noConversion"/>
  </si>
  <si>
    <t>사업명</t>
    <phoneticPr fontId="3" type="noConversion"/>
  </si>
  <si>
    <t>구분</t>
    <phoneticPr fontId="3" type="noConversion"/>
  </si>
  <si>
    <t>합계</t>
    <phoneticPr fontId="3" type="noConversion"/>
  </si>
  <si>
    <t>국고</t>
    <phoneticPr fontId="3" type="noConversion"/>
  </si>
  <si>
    <t>인건비</t>
    <phoneticPr fontId="3" type="noConversion"/>
  </si>
  <si>
    <t>원X</t>
    <phoneticPr fontId="3" type="noConversion"/>
  </si>
  <si>
    <t>명X</t>
    <phoneticPr fontId="3" type="noConversion"/>
  </si>
  <si>
    <t>월X</t>
    <phoneticPr fontId="3" type="noConversion"/>
  </si>
  <si>
    <t>회=</t>
    <phoneticPr fontId="3" type="noConversion"/>
  </si>
  <si>
    <t>사업비</t>
    <phoneticPr fontId="3" type="noConversion"/>
  </si>
  <si>
    <t>회X</t>
    <phoneticPr fontId="3" type="noConversion"/>
  </si>
  <si>
    <t xml:space="preserve">         사업비 총계</t>
    <phoneticPr fontId="3" type="noConversion"/>
  </si>
  <si>
    <t>수입예산액</t>
    <phoneticPr fontId="3" type="noConversion"/>
  </si>
  <si>
    <t>지출액</t>
    <phoneticPr fontId="3" type="noConversion"/>
  </si>
  <si>
    <t>국고 인건비 소계</t>
    <phoneticPr fontId="3" type="noConversion"/>
  </si>
  <si>
    <t>국고 사업비 소계</t>
    <phoneticPr fontId="3" type="noConversion"/>
  </si>
  <si>
    <t>자체 인건비 소계</t>
    <phoneticPr fontId="3" type="noConversion"/>
  </si>
  <si>
    <t>산출내역</t>
    <phoneticPr fontId="3" type="noConversion"/>
  </si>
  <si>
    <t>항목</t>
    <phoneticPr fontId="3" type="noConversion"/>
  </si>
  <si>
    <t>국고 총계</t>
    <phoneticPr fontId="3" type="noConversion"/>
  </si>
  <si>
    <t>자체 사업비 소계</t>
    <phoneticPr fontId="3" type="noConversion"/>
  </si>
  <si>
    <t>자체 총계</t>
    <phoneticPr fontId="3" type="noConversion"/>
  </si>
  <si>
    <t>(예산합계)</t>
    <phoneticPr fontId="3" type="noConversion"/>
  </si>
  <si>
    <t>자체</t>
    <phoneticPr fontId="3" type="noConversion"/>
  </si>
  <si>
    <r>
      <t xml:space="preserve">
1. 검토시 바로 연락하여 편집이 가능할 수 있도록 작성자명과 연락처 기재를 부탁드립니다.
2. 최대한 상세히 산출내역을 기재해주세요.
</t>
    </r>
    <r>
      <rPr>
        <b/>
        <sz val="11"/>
        <color rgb="FFFF0000"/>
        <rFont val="맑은 고딕"/>
        <family val="3"/>
        <charset val="129"/>
      </rPr>
      <t>※ 국고 예산만 상세히 작성, 자체 예산은 총액만 작성 요망(자체 예산란에 셀 추가해서 세부내역 작성 금지)</t>
    </r>
    <r>
      <rPr>
        <b/>
        <sz val="12"/>
        <color theme="1"/>
        <rFont val="맑은 고딕"/>
        <family val="3"/>
        <charset val="129"/>
        <scheme val="minor"/>
      </rPr>
      <t xml:space="preserve">
3. 산출내역이 짧은 경우 공란에는 1을 입력해주셔야 합계가 제대로 표시됩니다. 
4. 함수 계산식 포함으로 셀 삭제는 불가하지만 셀의 추가와 단위명 변경은 가능합니다.</t>
    </r>
    <phoneticPr fontId="3" type="noConversion"/>
  </si>
  <si>
    <t>2020년 국고 사업 정산서 작성 요령</t>
    <phoneticPr fontId="3" type="noConversion"/>
  </si>
  <si>
    <t>사단법인 한국시각장애인연합회</t>
    <phoneticPr fontId="3" type="noConversion"/>
  </si>
  <si>
    <t>시각장애인 인식개선사업</t>
    <phoneticPr fontId="3" type="noConversion"/>
  </si>
  <si>
    <t>흰지팡이날 주간 기념행사 사업</t>
    <phoneticPr fontId="3" type="noConversion"/>
  </si>
  <si>
    <t>중식비</t>
    <phoneticPr fontId="3" type="noConversion"/>
  </si>
  <si>
    <t>기념품</t>
    <phoneticPr fontId="3" type="noConversion"/>
  </si>
  <si>
    <t>대관</t>
    <phoneticPr fontId="3" type="noConversion"/>
  </si>
  <si>
    <t>무대 세팅</t>
    <phoneticPr fontId="3" type="noConversion"/>
  </si>
  <si>
    <t>개X</t>
    <phoneticPr fontId="3" type="noConversion"/>
  </si>
  <si>
    <t>실X</t>
    <phoneticPr fontId="3" type="noConversion"/>
  </si>
  <si>
    <t>팸플릿 및 초청장</t>
    <phoneticPr fontId="3" type="noConversion"/>
  </si>
  <si>
    <t>상패 및 물품</t>
    <phoneticPr fontId="3" type="noConversion"/>
  </si>
  <si>
    <t>시각장애인 재활전문가 양성사업</t>
    <phoneticPr fontId="3" type="noConversion"/>
  </si>
  <si>
    <t>점역</t>
    <phoneticPr fontId="3" type="noConversion"/>
  </si>
  <si>
    <t>보행</t>
    <phoneticPr fontId="3" type="noConversion"/>
  </si>
  <si>
    <t>점역교정사 양성사업</t>
    <phoneticPr fontId="3" type="noConversion"/>
  </si>
  <si>
    <t>운영위원회의비</t>
  </si>
  <si>
    <t>운영위원회운영비</t>
  </si>
  <si>
    <t>양성교육 강사료</t>
  </si>
  <si>
    <t>시간X</t>
  </si>
  <si>
    <t>양성교육 강의실대여비</t>
    <phoneticPr fontId="3" type="noConversion"/>
  </si>
  <si>
    <t>보수교육 강사비</t>
  </si>
  <si>
    <t>시험문제 출제비</t>
    <phoneticPr fontId="3" type="noConversion"/>
  </si>
  <si>
    <t>일X</t>
  </si>
  <si>
    <t>점역문제 음원 제작비</t>
    <phoneticPr fontId="3" type="noConversion"/>
  </si>
  <si>
    <t>과목X</t>
  </si>
  <si>
    <t>시험 고사장 대여료</t>
    <phoneticPr fontId="3" type="noConversion"/>
  </si>
  <si>
    <t>일X</t>
    <phoneticPr fontId="3" type="noConversion"/>
  </si>
  <si>
    <t>시험 고사장 관리(요원)비</t>
    <phoneticPr fontId="3" type="noConversion"/>
  </si>
  <si>
    <t>시험 질서유지(요원)비</t>
    <phoneticPr fontId="3" type="noConversion"/>
  </si>
  <si>
    <t>특별고사장 운영(감독요원)비</t>
  </si>
  <si>
    <t>시험 운영비</t>
  </si>
  <si>
    <t>채점(위원)비</t>
    <phoneticPr fontId="3" type="noConversion"/>
  </si>
  <si>
    <t>시험 배너 제작비</t>
    <phoneticPr fontId="3" type="noConversion"/>
  </si>
  <si>
    <t>점X</t>
    <phoneticPr fontId="3" type="noConversion"/>
  </si>
  <si>
    <t>채점장소대여비</t>
    <phoneticPr fontId="3" type="noConversion"/>
  </si>
  <si>
    <t>보행지도사 양성사업</t>
    <phoneticPr fontId="3" type="noConversion"/>
  </si>
  <si>
    <t>필기시험 출제료</t>
    <phoneticPr fontId="3" type="noConversion"/>
  </si>
  <si>
    <t>과목X</t>
    <phoneticPr fontId="3" type="noConversion"/>
  </si>
  <si>
    <t>필기시험 배너제작비</t>
    <phoneticPr fontId="3" type="noConversion"/>
  </si>
  <si>
    <t>필기시험 고사장 대여비</t>
    <phoneticPr fontId="3" type="noConversion"/>
  </si>
  <si>
    <t>필기시험 출제요원 숙박비</t>
    <phoneticPr fontId="3" type="noConversion"/>
  </si>
  <si>
    <t>실습교육 강사료</t>
    <phoneticPr fontId="3" type="noConversion"/>
  </si>
  <si>
    <t>시간X</t>
    <phoneticPr fontId="3" type="noConversion"/>
  </si>
  <si>
    <t>실습교육 현수막 제작비</t>
    <phoneticPr fontId="3" type="noConversion"/>
  </si>
  <si>
    <t>실기시험 출제료</t>
    <phoneticPr fontId="3" type="noConversion"/>
  </si>
  <si>
    <t>실기시험 채점료</t>
    <phoneticPr fontId="3" type="noConversion"/>
  </si>
  <si>
    <t>실기시험 현수막 제작비</t>
    <phoneticPr fontId="3" type="noConversion"/>
  </si>
  <si>
    <t>실기시험 고사장 대여비</t>
    <phoneticPr fontId="3" type="noConversion"/>
  </si>
  <si>
    <t>실기시험 출제요원 숙박비</t>
    <phoneticPr fontId="3" type="noConversion"/>
  </si>
  <si>
    <t>운영위원회의비</t>
    <phoneticPr fontId="3" type="noConversion"/>
  </si>
  <si>
    <t>운영위원회의 진행비</t>
    <phoneticPr fontId="3" type="noConversion"/>
  </si>
  <si>
    <t>교재제작비</t>
    <phoneticPr fontId="3" type="noConversion"/>
  </si>
  <si>
    <t>부X</t>
    <phoneticPr fontId="3" type="noConversion"/>
  </si>
  <si>
    <t>운영비</t>
    <phoneticPr fontId="3" type="noConversion"/>
  </si>
  <si>
    <t>전국
시각장애인
지도자대회</t>
    <phoneticPr fontId="3" type="noConversion"/>
  </si>
  <si>
    <t>장소대관료</t>
  </si>
  <si>
    <t>실X</t>
  </si>
  <si>
    <t>식비</t>
  </si>
  <si>
    <t>식X</t>
  </si>
  <si>
    <t>시각장애인
복지시설
직원연수</t>
    <phoneticPr fontId="3" type="noConversion"/>
  </si>
  <si>
    <t>묵자자료 제작비</t>
    <phoneticPr fontId="3" type="noConversion"/>
  </si>
  <si>
    <t>점자자료 제작비</t>
    <phoneticPr fontId="3" type="noConversion"/>
  </si>
  <si>
    <t>부X</t>
    <phoneticPr fontId="3" type="noConversion"/>
  </si>
  <si>
    <t>사단법인 한국시각장애인연합회</t>
    <phoneticPr fontId="3" type="noConversion"/>
  </si>
  <si>
    <t>시각장애인 역량강화사업</t>
    <phoneticPr fontId="3" type="noConversion"/>
  </si>
  <si>
    <t>사업비</t>
    <phoneticPr fontId="3" type="noConversion"/>
  </si>
  <si>
    <t>시각장애인복지시설
직원연수</t>
    <phoneticPr fontId="3" type="noConversion"/>
  </si>
  <si>
    <t>자체 사업비 소계</t>
    <phoneticPr fontId="3" type="noConversion"/>
  </si>
  <si>
    <t>시각장애인 정보제공 및 정보접근성 보장사업</t>
    <phoneticPr fontId="3" type="noConversion"/>
  </si>
  <si>
    <t>정보제공</t>
    <phoneticPr fontId="3" type="noConversion"/>
  </si>
  <si>
    <t>접근성</t>
    <phoneticPr fontId="3" type="noConversion"/>
  </si>
  <si>
    <t>정보제공
사업비</t>
    <phoneticPr fontId="3" type="noConversion"/>
  </si>
  <si>
    <t>정보제공지 평가 회의</t>
  </si>
  <si>
    <t>원고료</t>
  </si>
  <si>
    <t>접근성
보장사업</t>
    <phoneticPr fontId="3" type="noConversion"/>
  </si>
  <si>
    <t>정보접근성 전문가 평가비</t>
  </si>
  <si>
    <t>개X</t>
  </si>
  <si>
    <t>정보접근성 사용자 평가비</t>
  </si>
  <si>
    <t>실태조사 자문회의비 수당</t>
  </si>
  <si>
    <t>국제표준 연구비</t>
  </si>
  <si>
    <t>연구 보고서 인쇄비</t>
  </si>
  <si>
    <t>설문조사 자문회의비 수당</t>
  </si>
  <si>
    <t>설문조사 조사수당</t>
  </si>
  <si>
    <t>설문조사 대면인터뷰비</t>
  </si>
  <si>
    <t>설문조사 조사증정품 구매</t>
  </si>
  <si>
    <t>자체 운영비 소계</t>
    <phoneticPr fontId="3" type="noConversion"/>
  </si>
  <si>
    <t>역량1</t>
    <phoneticPr fontId="3" type="noConversion"/>
  </si>
  <si>
    <t>역량2</t>
    <phoneticPr fontId="3" type="noConversion"/>
  </si>
  <si>
    <t>흰지팡이1</t>
    <phoneticPr fontId="3" type="noConversion"/>
  </si>
  <si>
    <t>흰지팡이2</t>
    <phoneticPr fontId="3" type="noConversion"/>
  </si>
  <si>
    <t>웹툰 제작</t>
    <phoneticPr fontId="3" type="noConversion"/>
  </si>
  <si>
    <t>찾아가는 장애체험스쿨 운영사업</t>
    <phoneticPr fontId="3" type="noConversion"/>
  </si>
  <si>
    <t>시각장애인 정보제공지 제작 및 발송(브레일타임즈)</t>
    <phoneticPr fontId="3" type="noConversion"/>
  </si>
  <si>
    <t>시각장애인 정보제공지 제작 및 발송(손으로 보는 세상)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</si>
</sst>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);[Red]\(#,##0\)"/>
    <numFmt numFmtId="177" formatCode="#,##0_ "/>
  </numFmts>
  <fonts count="2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sz val="11"/>
      <name val="돋움"/>
      <family val="3"/>
      <charset val="129"/>
    </font>
    <font>
      <b/>
      <sz val="12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</font>
    <font>
      <sz val="9"/>
      <color rgb="FFFF0000"/>
      <name val="맑은 고딕"/>
      <family val="3"/>
      <charset val="129"/>
      <scheme val="minor"/>
    </font>
    <font>
      <b/>
      <sz val="9"/>
      <color rgb="FFFF0000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9"/>
      <color indexed="81"/>
      <name val="돋움"/>
      <family val="3"/>
      <charset val="129"/>
    </font>
  </fonts>
  <fills count="1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CC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</borders>
  <cellStyleXfs count="9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2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2" fillId="3" borderId="1" applyNumberFormat="0" applyFon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68">
    <xf numFmtId="0" fontId="0" fillId="0" borderId="0" xfId="0">
      <alignment vertical="center"/>
    </xf>
    <xf numFmtId="0" fontId="4" fillId="0" borderId="0" xfId="0" applyFont="1">
      <alignment vertical="center"/>
    </xf>
    <xf numFmtId="41" fontId="5" fillId="0" borderId="0" xfId="1" applyFont="1">
      <alignment vertical="center"/>
    </xf>
    <xf numFmtId="0" fontId="7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41" fontId="10" fillId="0" borderId="0" xfId="1" applyFont="1">
      <alignment vertical="center"/>
    </xf>
    <xf numFmtId="41" fontId="10" fillId="0" borderId="7" xfId="1" applyFont="1" applyBorder="1">
      <alignment vertical="center"/>
    </xf>
    <xf numFmtId="41" fontId="10" fillId="0" borderId="10" xfId="1" applyFont="1" applyBorder="1">
      <alignment vertical="center"/>
    </xf>
    <xf numFmtId="0" fontId="8" fillId="0" borderId="0" xfId="0" applyFont="1" applyAlignment="1">
      <alignment horizontal="center" vertical="center"/>
    </xf>
    <xf numFmtId="0" fontId="10" fillId="0" borderId="10" xfId="0" applyFont="1" applyBorder="1">
      <alignment vertical="center"/>
    </xf>
    <xf numFmtId="41" fontId="11" fillId="4" borderId="10" xfId="3" applyNumberFormat="1" applyFont="1" applyFill="1" applyBorder="1">
      <alignment vertical="center"/>
    </xf>
    <xf numFmtId="41" fontId="11" fillId="2" borderId="10" xfId="2" applyNumberFormat="1" applyFont="1" applyBorder="1" applyAlignment="1">
      <alignment vertical="center"/>
    </xf>
    <xf numFmtId="0" fontId="10" fillId="0" borderId="7" xfId="0" applyFont="1" applyBorder="1">
      <alignment vertical="center"/>
    </xf>
    <xf numFmtId="41" fontId="14" fillId="0" borderId="17" xfId="1" applyFont="1" applyFill="1" applyBorder="1" applyAlignment="1">
      <alignment horizontal="center" vertical="center"/>
    </xf>
    <xf numFmtId="0" fontId="11" fillId="8" borderId="10" xfId="3" applyFont="1" applyFill="1" applyBorder="1" applyAlignment="1">
      <alignment horizontal="center" vertical="center"/>
    </xf>
    <xf numFmtId="41" fontId="11" fillId="9" borderId="10" xfId="3" applyNumberFormat="1" applyFont="1" applyFill="1" applyBorder="1">
      <alignment vertical="center"/>
    </xf>
    <xf numFmtId="0" fontId="10" fillId="0" borderId="9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1" fillId="8" borderId="15" xfId="3" applyFont="1" applyFill="1" applyBorder="1" applyAlignment="1">
      <alignment vertical="center"/>
    </xf>
    <xf numFmtId="0" fontId="11" fillId="9" borderId="7" xfId="3" applyFont="1" applyFill="1" applyBorder="1" applyAlignment="1">
      <alignment horizontal="center" vertical="center"/>
    </xf>
    <xf numFmtId="0" fontId="14" fillId="0" borderId="20" xfId="0" applyFont="1" applyFill="1" applyBorder="1" applyAlignment="1">
      <alignment horizontal="center" vertical="center"/>
    </xf>
    <xf numFmtId="0" fontId="11" fillId="9" borderId="22" xfId="3" applyFont="1" applyFill="1" applyBorder="1" applyAlignment="1">
      <alignment horizontal="center" vertical="center"/>
    </xf>
    <xf numFmtId="0" fontId="11" fillId="8" borderId="16" xfId="3" applyFont="1" applyFill="1" applyBorder="1" applyAlignment="1">
      <alignment horizontal="center" vertical="center"/>
    </xf>
    <xf numFmtId="0" fontId="11" fillId="9" borderId="22" xfId="3" applyFont="1" applyFill="1" applyBorder="1" applyAlignment="1">
      <alignment horizontal="center" vertical="center" wrapText="1"/>
    </xf>
    <xf numFmtId="0" fontId="14" fillId="0" borderId="20" xfId="0" applyFont="1" applyFill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41" fontId="10" fillId="0" borderId="10" xfId="5" applyFont="1" applyFill="1" applyBorder="1" applyAlignment="1">
      <alignment horizontal="center" vertical="center"/>
    </xf>
    <xf numFmtId="41" fontId="10" fillId="0" borderId="10" xfId="5" applyFont="1" applyFill="1" applyBorder="1">
      <alignment vertical="center"/>
    </xf>
    <xf numFmtId="3" fontId="11" fillId="8" borderId="15" xfId="3" applyNumberFormat="1" applyFont="1" applyFill="1" applyBorder="1" applyAlignment="1">
      <alignment vertical="center"/>
    </xf>
    <xf numFmtId="41" fontId="18" fillId="9" borderId="10" xfId="3" applyNumberFormat="1" applyFont="1" applyFill="1" applyBorder="1">
      <alignment vertical="center"/>
    </xf>
    <xf numFmtId="0" fontId="11" fillId="9" borderId="10" xfId="3" applyFont="1" applyFill="1" applyBorder="1" applyAlignment="1">
      <alignment horizontal="center" vertical="center" wrapText="1"/>
    </xf>
    <xf numFmtId="176" fontId="11" fillId="8" borderId="15" xfId="3" applyNumberFormat="1" applyFont="1" applyFill="1" applyBorder="1" applyAlignment="1">
      <alignment vertical="center"/>
    </xf>
    <xf numFmtId="0" fontId="16" fillId="0" borderId="0" xfId="0" applyFont="1">
      <alignment vertical="center"/>
    </xf>
    <xf numFmtId="0" fontId="10" fillId="0" borderId="0" xfId="0" applyFont="1">
      <alignment vertical="center"/>
    </xf>
    <xf numFmtId="41" fontId="10" fillId="0" borderId="7" xfId="1" applyFont="1" applyBorder="1">
      <alignment vertical="center"/>
    </xf>
    <xf numFmtId="41" fontId="10" fillId="0" borderId="10" xfId="1" applyFont="1" applyBorder="1">
      <alignment vertical="center"/>
    </xf>
    <xf numFmtId="0" fontId="10" fillId="0" borderId="10" xfId="0" applyFont="1" applyBorder="1">
      <alignment vertical="center"/>
    </xf>
    <xf numFmtId="41" fontId="11" fillId="9" borderId="10" xfId="3" applyNumberFormat="1" applyFont="1" applyFill="1" applyBorder="1">
      <alignment vertical="center"/>
    </xf>
    <xf numFmtId="0" fontId="10" fillId="0" borderId="11" xfId="0" applyFont="1" applyBorder="1" applyAlignment="1">
      <alignment horizontal="center" vertical="center"/>
    </xf>
    <xf numFmtId="3" fontId="11" fillId="8" borderId="15" xfId="3" applyNumberFormat="1" applyFont="1" applyFill="1" applyBorder="1" applyAlignment="1">
      <alignment vertical="center"/>
    </xf>
    <xf numFmtId="41" fontId="11" fillId="8" borderId="15" xfId="3" applyNumberFormat="1" applyFont="1" applyFill="1" applyBorder="1" applyAlignment="1">
      <alignment vertical="center"/>
    </xf>
    <xf numFmtId="0" fontId="11" fillId="9" borderId="10" xfId="3" applyFont="1" applyFill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41" fontId="10" fillId="7" borderId="22" xfId="3" applyNumberFormat="1" applyFont="1" applyFill="1" applyBorder="1" applyAlignment="1">
      <alignment vertical="center"/>
    </xf>
    <xf numFmtId="0" fontId="10" fillId="0" borderId="11" xfId="0" applyFont="1" applyBorder="1" applyAlignment="1">
      <alignment horizontal="center" vertical="center" wrapText="1"/>
    </xf>
    <xf numFmtId="177" fontId="10" fillId="7" borderId="14" xfId="3" applyNumberFormat="1" applyFont="1" applyFill="1" applyBorder="1" applyAlignment="1">
      <alignment vertical="center"/>
    </xf>
    <xf numFmtId="3" fontId="10" fillId="7" borderId="14" xfId="3" applyNumberFormat="1" applyFont="1" applyFill="1" applyBorder="1" applyAlignment="1">
      <alignment vertical="center"/>
    </xf>
    <xf numFmtId="41" fontId="11" fillId="9" borderId="5" xfId="3" applyNumberFormat="1" applyFont="1" applyFill="1" applyBorder="1" applyAlignment="1">
      <alignment vertical="center"/>
    </xf>
    <xf numFmtId="3" fontId="10" fillId="7" borderId="22" xfId="3" applyNumberFormat="1" applyFont="1" applyFill="1" applyBorder="1" applyAlignment="1">
      <alignment vertical="center"/>
    </xf>
    <xf numFmtId="41" fontId="11" fillId="9" borderId="10" xfId="3" applyNumberFormat="1" applyFont="1" applyFill="1" applyBorder="1" applyAlignment="1">
      <alignment vertical="center"/>
    </xf>
    <xf numFmtId="177" fontId="11" fillId="8" borderId="15" xfId="3" applyNumberFormat="1" applyFont="1" applyFill="1" applyBorder="1" applyAlignment="1">
      <alignment vertical="center"/>
    </xf>
    <xf numFmtId="0" fontId="11" fillId="9" borderId="5" xfId="3" applyFont="1" applyFill="1" applyBorder="1" applyAlignment="1">
      <alignment horizontal="center" vertical="center"/>
    </xf>
    <xf numFmtId="176" fontId="5" fillId="7" borderId="14" xfId="3" applyNumberFormat="1" applyFont="1" applyFill="1" applyBorder="1" applyAlignment="1">
      <alignment vertical="center"/>
    </xf>
    <xf numFmtId="0" fontId="18" fillId="9" borderId="8" xfId="3" applyFont="1" applyFill="1" applyBorder="1" applyAlignment="1">
      <alignment horizontal="right" vertical="center"/>
    </xf>
    <xf numFmtId="0" fontId="18" fillId="9" borderId="11" xfId="3" applyFont="1" applyFill="1" applyBorder="1" applyAlignment="1">
      <alignment horizontal="right" vertical="center"/>
    </xf>
    <xf numFmtId="41" fontId="18" fillId="4" borderId="10" xfId="3" applyNumberFormat="1" applyFont="1" applyFill="1" applyBorder="1">
      <alignment vertical="center"/>
    </xf>
    <xf numFmtId="41" fontId="10" fillId="7" borderId="14" xfId="1" applyFont="1" applyFill="1" applyBorder="1" applyAlignment="1">
      <alignment horizontal="center" vertical="center"/>
    </xf>
    <xf numFmtId="0" fontId="13" fillId="0" borderId="2" xfId="0" applyFont="1" applyBorder="1" applyAlignment="1">
      <alignment horizontal="left" vertical="top" wrapText="1"/>
    </xf>
    <xf numFmtId="0" fontId="13" fillId="0" borderId="4" xfId="0" applyFont="1" applyBorder="1" applyAlignment="1">
      <alignment horizontal="left" vertical="top"/>
    </xf>
    <xf numFmtId="0" fontId="13" fillId="0" borderId="3" xfId="0" applyFont="1" applyBorder="1" applyAlignment="1">
      <alignment horizontal="left" vertical="top"/>
    </xf>
    <xf numFmtId="0" fontId="8" fillId="0" borderId="0" xfId="0" applyFont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18" fillId="4" borderId="8" xfId="3" applyFont="1" applyFill="1" applyBorder="1" applyAlignment="1">
      <alignment horizontal="right" vertical="center"/>
    </xf>
    <xf numFmtId="0" fontId="18" fillId="4" borderId="11" xfId="3" applyFont="1" applyFill="1" applyBorder="1" applyAlignment="1">
      <alignment horizontal="right" vertical="center"/>
    </xf>
    <xf numFmtId="0" fontId="11" fillId="2" borderId="10" xfId="2" applyFont="1" applyBorder="1" applyAlignment="1">
      <alignment horizontal="center" vertical="center"/>
    </xf>
    <xf numFmtId="0" fontId="11" fillId="9" borderId="8" xfId="3" applyFont="1" applyFill="1" applyBorder="1" applyAlignment="1">
      <alignment horizontal="right" vertical="center"/>
    </xf>
    <xf numFmtId="0" fontId="11" fillId="9" borderId="11" xfId="3" applyFont="1" applyFill="1" applyBorder="1" applyAlignment="1">
      <alignment horizontal="right" vertical="center"/>
    </xf>
    <xf numFmtId="0" fontId="11" fillId="4" borderId="8" xfId="3" applyFont="1" applyFill="1" applyBorder="1" applyAlignment="1">
      <alignment horizontal="right" vertical="center"/>
    </xf>
    <xf numFmtId="0" fontId="11" fillId="4" borderId="11" xfId="3" applyFont="1" applyFill="1" applyBorder="1" applyAlignment="1">
      <alignment horizontal="right" vertical="center"/>
    </xf>
    <xf numFmtId="0" fontId="11" fillId="0" borderId="10" xfId="2" applyFont="1" applyFill="1" applyBorder="1" applyAlignment="1">
      <alignment horizontal="center" vertical="center"/>
    </xf>
    <xf numFmtId="0" fontId="11" fillId="9" borderId="16" xfId="3" applyFont="1" applyFill="1" applyBorder="1" applyAlignment="1">
      <alignment horizontal="center" vertical="center"/>
    </xf>
    <xf numFmtId="0" fontId="11" fillId="9" borderId="11" xfId="3" applyFont="1" applyFill="1" applyBorder="1" applyAlignment="1">
      <alignment horizontal="center" vertical="center"/>
    </xf>
    <xf numFmtId="0" fontId="18" fillId="9" borderId="8" xfId="3" applyFont="1" applyFill="1" applyBorder="1" applyAlignment="1">
      <alignment horizontal="right" vertical="center"/>
    </xf>
    <xf numFmtId="0" fontId="18" fillId="9" borderId="11" xfId="3" applyFont="1" applyFill="1" applyBorder="1" applyAlignment="1">
      <alignment horizontal="right" vertical="center"/>
    </xf>
    <xf numFmtId="0" fontId="11" fillId="9" borderId="23" xfId="3" applyFont="1" applyFill="1" applyBorder="1" applyAlignment="1">
      <alignment horizontal="center" vertical="center"/>
    </xf>
    <xf numFmtId="0" fontId="11" fillId="9" borderId="22" xfId="3" applyFont="1" applyFill="1" applyBorder="1" applyAlignment="1">
      <alignment horizontal="center" vertical="center"/>
    </xf>
    <xf numFmtId="0" fontId="11" fillId="8" borderId="16" xfId="3" applyFont="1" applyFill="1" applyBorder="1" applyAlignment="1">
      <alignment horizontal="center" vertical="center"/>
    </xf>
    <xf numFmtId="0" fontId="11" fillId="8" borderId="11" xfId="3" applyFont="1" applyFill="1" applyBorder="1" applyAlignment="1">
      <alignment horizontal="center" vertical="center"/>
    </xf>
    <xf numFmtId="0" fontId="11" fillId="0" borderId="7" xfId="2" applyFont="1" applyFill="1" applyBorder="1" applyAlignment="1">
      <alignment horizontal="center" vertical="center"/>
    </xf>
    <xf numFmtId="0" fontId="11" fillId="9" borderId="31" xfId="3" applyFont="1" applyFill="1" applyBorder="1" applyAlignment="1">
      <alignment horizontal="center" vertical="center"/>
    </xf>
    <xf numFmtId="0" fontId="11" fillId="9" borderId="32" xfId="3" applyFont="1" applyFill="1" applyBorder="1" applyAlignment="1">
      <alignment horizontal="center" vertical="center"/>
    </xf>
    <xf numFmtId="0" fontId="11" fillId="9" borderId="34" xfId="3" applyFont="1" applyFill="1" applyBorder="1" applyAlignment="1">
      <alignment horizontal="center" vertical="center"/>
    </xf>
    <xf numFmtId="0" fontId="11" fillId="9" borderId="35" xfId="3" applyFont="1" applyFill="1" applyBorder="1" applyAlignment="1">
      <alignment horizontal="center" vertical="center"/>
    </xf>
    <xf numFmtId="0" fontId="11" fillId="9" borderId="9" xfId="3" applyFont="1" applyFill="1" applyBorder="1" applyAlignment="1">
      <alignment horizontal="center" vertical="center"/>
    </xf>
    <xf numFmtId="3" fontId="10" fillId="7" borderId="13" xfId="3" applyNumberFormat="1" applyFont="1" applyFill="1" applyBorder="1" applyAlignment="1">
      <alignment vertical="center"/>
    </xf>
    <xf numFmtId="0" fontId="10" fillId="7" borderId="13" xfId="3" applyFont="1" applyFill="1" applyBorder="1" applyAlignment="1">
      <alignment vertical="center"/>
    </xf>
    <xf numFmtId="0" fontId="10" fillId="7" borderId="14" xfId="3" applyFont="1" applyFill="1" applyBorder="1" applyAlignment="1">
      <alignment vertical="center"/>
    </xf>
    <xf numFmtId="0" fontId="11" fillId="9" borderId="10" xfId="3" applyFont="1" applyFill="1" applyBorder="1" applyAlignment="1">
      <alignment horizontal="right" vertical="center"/>
    </xf>
    <xf numFmtId="0" fontId="11" fillId="9" borderId="5" xfId="3" applyFont="1" applyFill="1" applyBorder="1" applyAlignment="1">
      <alignment horizontal="center" vertical="center"/>
    </xf>
    <xf numFmtId="0" fontId="11" fillId="9" borderId="6" xfId="3" applyFont="1" applyFill="1" applyBorder="1" applyAlignment="1">
      <alignment horizontal="center" vertical="center"/>
    </xf>
    <xf numFmtId="0" fontId="11" fillId="9" borderId="5" xfId="3" applyFont="1" applyFill="1" applyBorder="1" applyAlignment="1">
      <alignment horizontal="center" vertical="center" wrapText="1"/>
    </xf>
    <xf numFmtId="0" fontId="11" fillId="9" borderId="6" xfId="3" applyFont="1" applyFill="1" applyBorder="1" applyAlignment="1">
      <alignment horizontal="center" vertical="center" wrapText="1"/>
    </xf>
    <xf numFmtId="41" fontId="10" fillId="7" borderId="23" xfId="1" applyFont="1" applyFill="1" applyBorder="1" applyAlignment="1">
      <alignment horizontal="center" vertical="center"/>
    </xf>
    <xf numFmtId="41" fontId="10" fillId="7" borderId="34" xfId="1" applyFont="1" applyFill="1" applyBorder="1" applyAlignment="1">
      <alignment horizontal="center" vertical="center"/>
    </xf>
    <xf numFmtId="41" fontId="10" fillId="7" borderId="22" xfId="1" applyFont="1" applyFill="1" applyBorder="1" applyAlignment="1">
      <alignment horizontal="center" vertical="center"/>
    </xf>
    <xf numFmtId="0" fontId="11" fillId="9" borderId="16" xfId="3" applyFont="1" applyFill="1" applyBorder="1" applyAlignment="1">
      <alignment horizontal="right" vertical="center"/>
    </xf>
    <xf numFmtId="41" fontId="10" fillId="7" borderId="5" xfId="1" applyFont="1" applyFill="1" applyBorder="1" applyAlignment="1">
      <alignment horizontal="center" vertical="center"/>
    </xf>
    <xf numFmtId="41" fontId="10" fillId="7" borderId="6" xfId="1" applyFont="1" applyFill="1" applyBorder="1" applyAlignment="1">
      <alignment horizontal="center" vertical="center"/>
    </xf>
    <xf numFmtId="41" fontId="10" fillId="7" borderId="7" xfId="1" applyFont="1" applyFill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14" fillId="6" borderId="23" xfId="0" applyFont="1" applyFill="1" applyBorder="1" applyAlignment="1">
      <alignment horizontal="center" vertical="center"/>
    </xf>
    <xf numFmtId="0" fontId="14" fillId="6" borderId="24" xfId="0" applyFont="1" applyFill="1" applyBorder="1" applyAlignment="1">
      <alignment horizontal="center" vertical="center"/>
    </xf>
    <xf numFmtId="0" fontId="14" fillId="6" borderId="25" xfId="0" applyFont="1" applyFill="1" applyBorder="1" applyAlignment="1">
      <alignment horizontal="center" vertical="center"/>
    </xf>
    <xf numFmtId="0" fontId="14" fillId="6" borderId="26" xfId="0" applyFont="1" applyFill="1" applyBorder="1" applyAlignment="1">
      <alignment horizontal="center" vertical="center"/>
    </xf>
    <xf numFmtId="0" fontId="14" fillId="6" borderId="27" xfId="0" applyFont="1" applyFill="1" applyBorder="1" applyAlignment="1">
      <alignment horizontal="center" vertical="center"/>
    </xf>
    <xf numFmtId="0" fontId="14" fillId="6" borderId="28" xfId="0" applyFont="1" applyFill="1" applyBorder="1" applyAlignment="1">
      <alignment horizontal="center" vertical="center"/>
    </xf>
    <xf numFmtId="0" fontId="14" fillId="7" borderId="15" xfId="0" applyFont="1" applyFill="1" applyBorder="1" applyAlignment="1">
      <alignment horizontal="center" vertical="center"/>
    </xf>
    <xf numFmtId="0" fontId="14" fillId="7" borderId="21" xfId="0" applyFont="1" applyFill="1" applyBorder="1" applyAlignment="1">
      <alignment horizontal="center" vertical="center"/>
    </xf>
    <xf numFmtId="0" fontId="14" fillId="4" borderId="11" xfId="0" applyFont="1" applyFill="1" applyBorder="1" applyAlignment="1">
      <alignment horizontal="center" vertical="center"/>
    </xf>
    <xf numFmtId="0" fontId="14" fillId="4" borderId="10" xfId="0" applyFont="1" applyFill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7" borderId="12" xfId="0" applyFont="1" applyFill="1" applyBorder="1" applyAlignment="1">
      <alignment horizontal="center" vertical="center"/>
    </xf>
    <xf numFmtId="0" fontId="14" fillId="7" borderId="37" xfId="0" applyFont="1" applyFill="1" applyBorder="1" applyAlignment="1">
      <alignment horizontal="center" vertical="center"/>
    </xf>
    <xf numFmtId="0" fontId="14" fillId="4" borderId="30" xfId="0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/>
    </xf>
    <xf numFmtId="0" fontId="14" fillId="0" borderId="18" xfId="0" applyFont="1" applyFill="1" applyBorder="1" applyAlignment="1">
      <alignment horizontal="center" vertical="center"/>
    </xf>
    <xf numFmtId="0" fontId="14" fillId="0" borderId="19" xfId="0" applyFont="1" applyFill="1" applyBorder="1" applyAlignment="1">
      <alignment horizontal="center" vertical="center"/>
    </xf>
    <xf numFmtId="0" fontId="14" fillId="0" borderId="20" xfId="0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0" fontId="11" fillId="0" borderId="6" xfId="2" applyFont="1" applyFill="1" applyBorder="1" applyAlignment="1">
      <alignment horizontal="center" vertical="center"/>
    </xf>
    <xf numFmtId="3" fontId="10" fillId="7" borderId="36" xfId="3" applyNumberFormat="1" applyFont="1" applyFill="1" applyBorder="1" applyAlignment="1">
      <alignment horizontal="center" vertical="center"/>
    </xf>
    <xf numFmtId="3" fontId="10" fillId="7" borderId="13" xfId="3" applyNumberFormat="1" applyFont="1" applyFill="1" applyBorder="1" applyAlignment="1">
      <alignment horizontal="center" vertical="center"/>
    </xf>
    <xf numFmtId="3" fontId="10" fillId="7" borderId="14" xfId="3" applyNumberFormat="1" applyFont="1" applyFill="1" applyBorder="1" applyAlignment="1">
      <alignment horizontal="center" vertical="center"/>
    </xf>
    <xf numFmtId="0" fontId="11" fillId="9" borderId="30" xfId="3" applyFont="1" applyFill="1" applyBorder="1" applyAlignment="1">
      <alignment horizontal="right" vertical="center"/>
    </xf>
    <xf numFmtId="0" fontId="11" fillId="4" borderId="30" xfId="3" applyFont="1" applyFill="1" applyBorder="1" applyAlignment="1">
      <alignment horizontal="right" vertical="center"/>
    </xf>
    <xf numFmtId="0" fontId="11" fillId="9" borderId="7" xfId="3" applyFont="1" applyFill="1" applyBorder="1" applyAlignment="1">
      <alignment horizontal="center" vertical="center"/>
    </xf>
    <xf numFmtId="0" fontId="11" fillId="9" borderId="7" xfId="3" applyFont="1" applyFill="1" applyBorder="1" applyAlignment="1">
      <alignment horizontal="center" vertical="center" wrapText="1"/>
    </xf>
    <xf numFmtId="41" fontId="10" fillId="7" borderId="5" xfId="3" applyNumberFormat="1" applyFont="1" applyFill="1" applyBorder="1" applyAlignment="1">
      <alignment horizontal="center" vertical="center"/>
    </xf>
    <xf numFmtId="41" fontId="10" fillId="7" borderId="6" xfId="3" applyNumberFormat="1" applyFont="1" applyFill="1" applyBorder="1" applyAlignment="1">
      <alignment horizontal="center" vertical="center"/>
    </xf>
    <xf numFmtId="41" fontId="10" fillId="7" borderId="7" xfId="3" applyNumberFormat="1" applyFont="1" applyFill="1" applyBorder="1" applyAlignment="1">
      <alignment horizontal="center" vertical="center"/>
    </xf>
    <xf numFmtId="41" fontId="10" fillId="7" borderId="5" xfId="3" applyNumberFormat="1" applyFont="1" applyFill="1" applyBorder="1" applyAlignment="1">
      <alignment vertical="center"/>
    </xf>
    <xf numFmtId="41" fontId="10" fillId="7" borderId="6" xfId="3" applyNumberFormat="1" applyFont="1" applyFill="1" applyBorder="1" applyAlignment="1">
      <alignment vertical="center"/>
    </xf>
    <xf numFmtId="41" fontId="10" fillId="7" borderId="7" xfId="3" applyNumberFormat="1" applyFont="1" applyFill="1" applyBorder="1" applyAlignment="1">
      <alignment vertical="center"/>
    </xf>
    <xf numFmtId="0" fontId="11" fillId="0" borderId="5" xfId="2" applyFont="1" applyFill="1" applyBorder="1" applyAlignment="1">
      <alignment horizontal="center" vertical="center"/>
    </xf>
    <xf numFmtId="0" fontId="11" fillId="2" borderId="16" xfId="2" applyFont="1" applyBorder="1" applyAlignment="1">
      <alignment horizontal="center" vertical="center"/>
    </xf>
    <xf numFmtId="0" fontId="11" fillId="2" borderId="8" xfId="2" applyFont="1" applyBorder="1" applyAlignment="1">
      <alignment horizontal="center" vertical="center"/>
    </xf>
    <xf numFmtId="0" fontId="11" fillId="2" borderId="11" xfId="2" applyFont="1" applyBorder="1" applyAlignment="1">
      <alignment horizontal="center" vertical="center"/>
    </xf>
    <xf numFmtId="0" fontId="11" fillId="8" borderId="22" xfId="3" applyFont="1" applyFill="1" applyBorder="1" applyAlignment="1">
      <alignment horizontal="center" vertical="center"/>
    </xf>
    <xf numFmtId="0" fontId="11" fillId="8" borderId="9" xfId="3" applyFont="1" applyFill="1" applyBorder="1" applyAlignment="1">
      <alignment horizontal="center" vertical="center"/>
    </xf>
    <xf numFmtId="0" fontId="11" fillId="9" borderId="25" xfId="3" applyFont="1" applyFill="1" applyBorder="1" applyAlignment="1">
      <alignment horizontal="center" vertical="center"/>
    </xf>
    <xf numFmtId="0" fontId="17" fillId="9" borderId="8" xfId="3" applyFont="1" applyFill="1" applyBorder="1" applyAlignment="1">
      <alignment horizontal="right" vertical="center"/>
    </xf>
    <xf numFmtId="0" fontId="17" fillId="9" borderId="11" xfId="3" applyFont="1" applyFill="1" applyBorder="1" applyAlignment="1">
      <alignment horizontal="right" vertical="center"/>
    </xf>
    <xf numFmtId="3" fontId="10" fillId="7" borderId="12" xfId="1" applyNumberFormat="1" applyFont="1" applyFill="1" applyBorder="1" applyAlignment="1">
      <alignment vertical="center"/>
    </xf>
    <xf numFmtId="3" fontId="10" fillId="7" borderId="13" xfId="1" applyNumberFormat="1" applyFont="1" applyFill="1" applyBorder="1" applyAlignment="1">
      <alignment vertical="center"/>
    </xf>
    <xf numFmtId="3" fontId="10" fillId="7" borderId="14" xfId="1" applyNumberFormat="1" applyFont="1" applyFill="1" applyBorder="1" applyAlignment="1">
      <alignment vertical="center"/>
    </xf>
    <xf numFmtId="3" fontId="10" fillId="7" borderId="12" xfId="1" applyNumberFormat="1" applyFont="1" applyFill="1" applyBorder="1" applyAlignment="1">
      <alignment vertical="center" wrapText="1"/>
    </xf>
    <xf numFmtId="3" fontId="10" fillId="7" borderId="13" xfId="1" applyNumberFormat="1" applyFont="1" applyFill="1" applyBorder="1" applyAlignment="1">
      <alignment vertical="center" wrapText="1"/>
    </xf>
    <xf numFmtId="3" fontId="10" fillId="7" borderId="14" xfId="1" applyNumberFormat="1" applyFont="1" applyFill="1" applyBorder="1" applyAlignment="1">
      <alignment vertical="center" wrapText="1"/>
    </xf>
    <xf numFmtId="0" fontId="10" fillId="7" borderId="13" xfId="3" applyFont="1" applyFill="1" applyBorder="1" applyAlignment="1">
      <alignment horizontal="center" vertical="center"/>
    </xf>
    <xf numFmtId="0" fontId="10" fillId="7" borderId="14" xfId="3" applyFont="1" applyFill="1" applyBorder="1" applyAlignment="1">
      <alignment horizontal="center" vertical="center"/>
    </xf>
    <xf numFmtId="41" fontId="10" fillId="7" borderId="12" xfId="3" applyNumberFormat="1" applyFont="1" applyFill="1" applyBorder="1" applyAlignment="1">
      <alignment horizontal="center" vertical="center"/>
    </xf>
    <xf numFmtId="0" fontId="11" fillId="9" borderId="29" xfId="3" applyFont="1" applyFill="1" applyBorder="1" applyAlignment="1">
      <alignment horizontal="center" vertical="center" wrapText="1"/>
    </xf>
  </cellXfs>
  <cellStyles count="9">
    <cellStyle name="메모" xfId="3" builtinId="10"/>
    <cellStyle name="메모 2" xfId="6" xr:uid="{00000000-0005-0000-0000-000001000000}"/>
    <cellStyle name="쉼표 [0]" xfId="1" builtinId="6"/>
    <cellStyle name="쉼표 [0] 2" xfId="5" xr:uid="{00000000-0005-0000-0000-000003000000}"/>
    <cellStyle name="쉼표 [0] 4" xfId="8" xr:uid="{00000000-0005-0000-0000-000004000000}"/>
    <cellStyle name="좋음" xfId="2" builtinId="26"/>
    <cellStyle name="표준" xfId="0" builtinId="0"/>
    <cellStyle name="표준 2" xfId="4" xr:uid="{00000000-0005-0000-0000-000007000000}"/>
    <cellStyle name="표준 6" xfId="7" xr:uid="{00000000-0005-0000-0000-000008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7"/>
  <sheetViews>
    <sheetView view="pageBreakPreview" topLeftCell="A13" zoomScaleSheetLayoutView="100" workbookViewId="0">
      <selection activeCell="O7" sqref="O7"/>
    </sheetView>
  </sheetViews>
  <sheetFormatPr defaultRowHeight="12" x14ac:dyDescent="0.3"/>
  <cols>
    <col min="1" max="1" width="5.25" style="1" bestFit="1" customWidth="1"/>
    <col min="2" max="2" width="9.25" style="1" customWidth="1"/>
    <col min="3" max="3" width="12.75" style="4" customWidth="1"/>
    <col min="4" max="4" width="10.25" style="2" customWidth="1"/>
    <col min="5" max="5" width="3.625" style="1" customWidth="1"/>
    <col min="6" max="6" width="9" style="2"/>
    <col min="7" max="7" width="3.125" style="1" customWidth="1"/>
    <col min="8" max="8" width="9" style="2"/>
    <col min="9" max="9" width="3.25" style="1" customWidth="1"/>
    <col min="10" max="10" width="9" style="2"/>
    <col min="11" max="11" width="3" style="1" customWidth="1"/>
    <col min="12" max="12" width="13" style="2" customWidth="1"/>
    <col min="13" max="16384" width="9" style="1"/>
  </cols>
  <sheetData>
    <row r="1" spans="1:14" s="3" customFormat="1" ht="44.25" customHeight="1" x14ac:dyDescent="0.3">
      <c r="A1" s="68" t="s">
        <v>33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N1" s="7"/>
    </row>
    <row r="2" spans="1:14" s="3" customFormat="1" ht="5.25" customHeight="1" x14ac:dyDescent="0.3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N2" s="7"/>
    </row>
    <row r="3" spans="1:14" ht="28.5" customHeight="1" x14ac:dyDescent="0.3">
      <c r="A3" s="69" t="s">
        <v>4</v>
      </c>
      <c r="B3" s="70"/>
      <c r="C3" s="71"/>
      <c r="D3" s="72"/>
      <c r="E3" s="72"/>
      <c r="F3" s="72"/>
      <c r="G3" s="72"/>
      <c r="H3" s="72"/>
      <c r="I3" s="72"/>
      <c r="J3" s="72"/>
      <c r="K3" s="72"/>
      <c r="L3" s="73"/>
    </row>
    <row r="4" spans="1:14" ht="28.5" customHeight="1" x14ac:dyDescent="0.3">
      <c r="A4" s="69" t="s">
        <v>5</v>
      </c>
      <c r="B4" s="70"/>
      <c r="C4" s="71"/>
      <c r="D4" s="72"/>
      <c r="E4" s="72"/>
      <c r="F4" s="72"/>
      <c r="G4" s="72"/>
      <c r="H4" s="72"/>
      <c r="I4" s="72"/>
      <c r="J4" s="72"/>
      <c r="K4" s="72"/>
      <c r="L4" s="73"/>
    </row>
    <row r="5" spans="1:14" ht="28.5" customHeight="1" x14ac:dyDescent="0.3">
      <c r="A5" s="69" t="s">
        <v>6</v>
      </c>
      <c r="B5" s="70"/>
      <c r="C5" s="71"/>
      <c r="D5" s="72"/>
      <c r="E5" s="72"/>
      <c r="F5" s="72"/>
      <c r="G5" s="72"/>
      <c r="H5" s="72"/>
      <c r="I5" s="72"/>
      <c r="J5" s="72"/>
      <c r="K5" s="72"/>
      <c r="L5" s="73"/>
    </row>
    <row r="6" spans="1:14" ht="9.75" customHeight="1" x14ac:dyDescent="0.3">
      <c r="A6" s="8"/>
      <c r="B6" s="8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4" ht="409.5" customHeight="1" x14ac:dyDescent="0.3">
      <c r="A7" s="65" t="s">
        <v>32</v>
      </c>
      <c r="B7" s="66"/>
      <c r="C7" s="66"/>
      <c r="D7" s="66"/>
      <c r="E7" s="66"/>
      <c r="F7" s="66"/>
      <c r="G7" s="66"/>
      <c r="H7" s="66"/>
      <c r="I7" s="66"/>
      <c r="J7" s="66"/>
      <c r="K7" s="66"/>
      <c r="L7" s="67"/>
    </row>
    <row r="8" spans="1:14" ht="6" customHeight="1" x14ac:dyDescent="0.3">
      <c r="A8" s="6"/>
      <c r="B8" s="6"/>
      <c r="C8" s="6"/>
      <c r="D8" s="5"/>
      <c r="E8" s="5"/>
      <c r="F8" s="5"/>
      <c r="G8" s="5"/>
      <c r="H8" s="5"/>
      <c r="I8" s="5"/>
      <c r="J8" s="5"/>
      <c r="K8" s="5"/>
      <c r="L8" s="5"/>
    </row>
    <row r="44" spans="2:2" ht="16.5" x14ac:dyDescent="0.3">
      <c r="B44"/>
    </row>
    <row r="45" spans="2:2" ht="16.5" x14ac:dyDescent="0.3">
      <c r="B45"/>
    </row>
    <row r="46" spans="2:2" ht="16.5" x14ac:dyDescent="0.3">
      <c r="B46"/>
    </row>
    <row r="47" spans="2:2" ht="16.5" x14ac:dyDescent="0.3">
      <c r="B47"/>
    </row>
  </sheetData>
  <mergeCells count="8">
    <mergeCell ref="A7:L7"/>
    <mergeCell ref="A1:L1"/>
    <mergeCell ref="A3:B3"/>
    <mergeCell ref="C3:L3"/>
    <mergeCell ref="A4:B4"/>
    <mergeCell ref="C4:L4"/>
    <mergeCell ref="A5:B5"/>
    <mergeCell ref="C5:L5"/>
  </mergeCells>
  <phoneticPr fontId="3" type="noConversion"/>
  <pageMargins left="0.23622047244094491" right="0.23622047244094491" top="0.74803149606299213" bottom="0.74803149606299213" header="0.11811023622047245" footer="0.118110236220472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45"/>
  <sheetViews>
    <sheetView tabSelected="1" view="pageBreakPreview" zoomScaleNormal="130" zoomScaleSheetLayoutView="100" workbookViewId="0">
      <selection activeCell="E6" sqref="E6"/>
    </sheetView>
  </sheetViews>
  <sheetFormatPr defaultRowHeight="12" x14ac:dyDescent="0.3"/>
  <cols>
    <col min="1" max="1" width="5.25" style="10" bestFit="1" customWidth="1"/>
    <col min="2" max="2" width="8.5" style="10" bestFit="1" customWidth="1"/>
    <col min="3" max="3" width="8.5" style="10" customWidth="1"/>
    <col min="4" max="4" width="13.25" style="10" customWidth="1"/>
    <col min="5" max="5" width="26.25" style="11" customWidth="1"/>
    <col min="6" max="6" width="10.25" style="12" customWidth="1"/>
    <col min="7" max="7" width="5.125" style="10" bestFit="1" customWidth="1"/>
    <col min="8" max="8" width="9" style="12"/>
    <col min="9" max="9" width="5.125" style="10" bestFit="1" customWidth="1"/>
    <col min="10" max="10" width="9" style="12"/>
    <col min="11" max="11" width="6.625" style="10" bestFit="1" customWidth="1"/>
    <col min="12" max="12" width="9" style="12"/>
    <col min="13" max="13" width="5.25" style="10" bestFit="1" customWidth="1"/>
    <col min="14" max="14" width="13" style="12" customWidth="1"/>
    <col min="15" max="16384" width="9" style="10"/>
  </cols>
  <sheetData>
    <row r="1" spans="1:14" ht="16.5" x14ac:dyDescent="0.3">
      <c r="A1" s="111" t="s">
        <v>7</v>
      </c>
      <c r="B1" s="112"/>
      <c r="C1" s="113"/>
      <c r="D1" s="111" t="s">
        <v>34</v>
      </c>
      <c r="E1" s="112"/>
      <c r="F1" s="112"/>
      <c r="G1" s="112"/>
      <c r="H1" s="112"/>
      <c r="I1" s="112"/>
      <c r="J1" s="112"/>
      <c r="K1" s="112"/>
      <c r="L1" s="112"/>
      <c r="M1" s="112"/>
      <c r="N1" s="113"/>
    </row>
    <row r="2" spans="1:14" ht="16.5" x14ac:dyDescent="0.3">
      <c r="A2" s="111" t="s">
        <v>8</v>
      </c>
      <c r="B2" s="112"/>
      <c r="C2" s="113"/>
      <c r="D2" s="111" t="s">
        <v>45</v>
      </c>
      <c r="E2" s="112"/>
      <c r="F2" s="112"/>
      <c r="G2" s="112"/>
      <c r="H2" s="112"/>
      <c r="I2" s="112"/>
      <c r="J2" s="112"/>
      <c r="K2" s="112"/>
      <c r="L2" s="112"/>
      <c r="M2" s="112"/>
      <c r="N2" s="113"/>
    </row>
    <row r="3" spans="1:14" ht="16.5" customHeight="1" x14ac:dyDescent="0.3">
      <c r="A3" s="114" t="s">
        <v>9</v>
      </c>
      <c r="B3" s="115"/>
      <c r="C3" s="116"/>
      <c r="D3" s="120" t="s">
        <v>20</v>
      </c>
      <c r="E3" s="122"/>
      <c r="F3" s="123"/>
      <c r="G3" s="123"/>
      <c r="H3" s="123"/>
      <c r="I3" s="123"/>
      <c r="J3" s="123"/>
      <c r="K3" s="123"/>
      <c r="L3" s="123"/>
      <c r="M3" s="123"/>
      <c r="N3" s="123"/>
    </row>
    <row r="4" spans="1:14" ht="17.25" customHeight="1" thickBot="1" x14ac:dyDescent="0.35">
      <c r="A4" s="117"/>
      <c r="B4" s="118"/>
      <c r="C4" s="119"/>
      <c r="D4" s="121"/>
      <c r="E4" s="32" t="s">
        <v>26</v>
      </c>
      <c r="F4" s="124" t="s">
        <v>25</v>
      </c>
      <c r="G4" s="125"/>
      <c r="H4" s="125"/>
      <c r="I4" s="125"/>
      <c r="J4" s="125"/>
      <c r="K4" s="125"/>
      <c r="L4" s="125"/>
      <c r="M4" s="126"/>
      <c r="N4" s="20" t="s">
        <v>10</v>
      </c>
    </row>
    <row r="5" spans="1:14" s="40" customFormat="1" ht="12.75" thickTop="1" x14ac:dyDescent="0.3">
      <c r="A5" s="90" t="s">
        <v>11</v>
      </c>
      <c r="B5" s="91" t="s">
        <v>12</v>
      </c>
      <c r="C5" s="92"/>
      <c r="D5" s="96">
        <v>48000000</v>
      </c>
      <c r="E5" s="33" t="s">
        <v>46</v>
      </c>
      <c r="F5" s="13">
        <v>2000000</v>
      </c>
      <c r="G5" s="19" t="s">
        <v>13</v>
      </c>
      <c r="H5" s="13">
        <v>1</v>
      </c>
      <c r="I5" s="19" t="s">
        <v>14</v>
      </c>
      <c r="J5" s="13">
        <v>12</v>
      </c>
      <c r="K5" s="19" t="s">
        <v>15</v>
      </c>
      <c r="L5" s="13">
        <v>1</v>
      </c>
      <c r="M5" s="19" t="s">
        <v>16</v>
      </c>
      <c r="N5" s="13">
        <f>F5*H5*J5*L5</f>
        <v>24000000</v>
      </c>
    </row>
    <row r="6" spans="1:14" s="40" customFormat="1" x14ac:dyDescent="0.3">
      <c r="A6" s="81"/>
      <c r="B6" s="93"/>
      <c r="C6" s="94"/>
      <c r="D6" s="97"/>
      <c r="E6" s="24" t="s">
        <v>47</v>
      </c>
      <c r="F6" s="13">
        <v>2000000</v>
      </c>
      <c r="G6" s="16" t="s">
        <v>13</v>
      </c>
      <c r="H6" s="14">
        <v>1</v>
      </c>
      <c r="I6" s="16" t="s">
        <v>14</v>
      </c>
      <c r="J6" s="14">
        <v>12</v>
      </c>
      <c r="K6" s="16" t="s">
        <v>15</v>
      </c>
      <c r="L6" s="14">
        <v>1</v>
      </c>
      <c r="M6" s="16" t="s">
        <v>16</v>
      </c>
      <c r="N6" s="13">
        <f>F6*H6*J6*L6</f>
        <v>24000000</v>
      </c>
    </row>
    <row r="7" spans="1:14" s="40" customFormat="1" x14ac:dyDescent="0.3">
      <c r="A7" s="81"/>
      <c r="B7" s="87"/>
      <c r="C7" s="95"/>
      <c r="D7" s="98"/>
      <c r="E7" s="78"/>
      <c r="F7" s="99"/>
      <c r="G7" s="99"/>
      <c r="H7" s="99"/>
      <c r="I7" s="99"/>
      <c r="J7" s="99"/>
      <c r="K7" s="99"/>
      <c r="L7" s="99"/>
      <c r="M7" s="99"/>
      <c r="N7" s="22">
        <f>SUM(N5:N6)</f>
        <v>48000000</v>
      </c>
    </row>
    <row r="8" spans="1:14" ht="12" customHeight="1" x14ac:dyDescent="0.3">
      <c r="A8" s="81"/>
      <c r="B8" s="100" t="s">
        <v>17</v>
      </c>
      <c r="C8" s="102" t="s">
        <v>48</v>
      </c>
      <c r="D8" s="104">
        <v>39481980</v>
      </c>
      <c r="E8" s="34" t="s">
        <v>49</v>
      </c>
      <c r="F8" s="35">
        <v>100000</v>
      </c>
      <c r="G8" s="35" t="s">
        <v>0</v>
      </c>
      <c r="H8" s="35">
        <v>3</v>
      </c>
      <c r="I8" s="35" t="s">
        <v>1</v>
      </c>
      <c r="J8" s="35">
        <v>2</v>
      </c>
      <c r="K8" s="35" t="s">
        <v>3</v>
      </c>
      <c r="L8" s="35">
        <v>1</v>
      </c>
      <c r="M8" s="35" t="s">
        <v>2</v>
      </c>
      <c r="N8" s="14">
        <v>600000</v>
      </c>
    </row>
    <row r="9" spans="1:14" ht="12" customHeight="1" x14ac:dyDescent="0.3">
      <c r="A9" s="81"/>
      <c r="B9" s="101"/>
      <c r="C9" s="103"/>
      <c r="D9" s="105"/>
      <c r="E9" s="34" t="s">
        <v>50</v>
      </c>
      <c r="F9" s="35">
        <v>118350</v>
      </c>
      <c r="G9" s="35" t="s">
        <v>0</v>
      </c>
      <c r="H9" s="35">
        <v>2</v>
      </c>
      <c r="I9" s="35" t="s">
        <v>3</v>
      </c>
      <c r="J9" s="35">
        <v>1</v>
      </c>
      <c r="K9" s="35" t="s">
        <v>3</v>
      </c>
      <c r="L9" s="35">
        <v>1</v>
      </c>
      <c r="M9" s="35" t="s">
        <v>2</v>
      </c>
      <c r="N9" s="14">
        <v>236700</v>
      </c>
    </row>
    <row r="10" spans="1:14" ht="12" customHeight="1" x14ac:dyDescent="0.3">
      <c r="A10" s="81"/>
      <c r="B10" s="101"/>
      <c r="C10" s="103"/>
      <c r="D10" s="105"/>
      <c r="E10" s="34" t="s">
        <v>51</v>
      </c>
      <c r="F10" s="35">
        <v>70000</v>
      </c>
      <c r="G10" s="35" t="s">
        <v>0</v>
      </c>
      <c r="H10" s="35">
        <v>6</v>
      </c>
      <c r="I10" s="35" t="s">
        <v>1</v>
      </c>
      <c r="J10" s="35">
        <v>6</v>
      </c>
      <c r="K10" s="35" t="s">
        <v>52</v>
      </c>
      <c r="L10" s="35">
        <v>2</v>
      </c>
      <c r="M10" s="35" t="s">
        <v>2</v>
      </c>
      <c r="N10" s="14">
        <v>5040000</v>
      </c>
    </row>
    <row r="11" spans="1:14" ht="12" customHeight="1" x14ac:dyDescent="0.3">
      <c r="A11" s="81"/>
      <c r="B11" s="101"/>
      <c r="C11" s="103"/>
      <c r="D11" s="105"/>
      <c r="E11" s="34" t="s">
        <v>53</v>
      </c>
      <c r="F11" s="35">
        <v>201333</v>
      </c>
      <c r="G11" s="35" t="s">
        <v>0</v>
      </c>
      <c r="H11" s="35">
        <v>5</v>
      </c>
      <c r="I11" s="35" t="s">
        <v>42</v>
      </c>
      <c r="J11" s="35">
        <v>2</v>
      </c>
      <c r="K11" s="35" t="s">
        <v>3</v>
      </c>
      <c r="L11" s="35">
        <v>1</v>
      </c>
      <c r="M11" s="35" t="s">
        <v>2</v>
      </c>
      <c r="N11" s="14">
        <v>2013330</v>
      </c>
    </row>
    <row r="12" spans="1:14" ht="12" customHeight="1" x14ac:dyDescent="0.3">
      <c r="A12" s="81"/>
      <c r="B12" s="101"/>
      <c r="C12" s="103"/>
      <c r="D12" s="105"/>
      <c r="E12" s="34" t="s">
        <v>54</v>
      </c>
      <c r="F12" s="35">
        <v>70000</v>
      </c>
      <c r="G12" s="35" t="s">
        <v>0</v>
      </c>
      <c r="H12" s="35">
        <v>4</v>
      </c>
      <c r="I12" s="35" t="s">
        <v>1</v>
      </c>
      <c r="J12" s="35">
        <v>4</v>
      </c>
      <c r="K12" s="35" t="s">
        <v>52</v>
      </c>
      <c r="L12" s="35">
        <v>1</v>
      </c>
      <c r="M12" s="35" t="s">
        <v>2</v>
      </c>
      <c r="N12" s="14">
        <v>1120000</v>
      </c>
    </row>
    <row r="13" spans="1:14" ht="12" customHeight="1" x14ac:dyDescent="0.3">
      <c r="A13" s="81"/>
      <c r="B13" s="101"/>
      <c r="C13" s="103"/>
      <c r="D13" s="105"/>
      <c r="E13" s="34" t="s">
        <v>55</v>
      </c>
      <c r="F13" s="35">
        <v>400000</v>
      </c>
      <c r="G13" s="35" t="s">
        <v>0</v>
      </c>
      <c r="H13" s="35">
        <v>12</v>
      </c>
      <c r="I13" s="35" t="s">
        <v>1</v>
      </c>
      <c r="J13" s="35">
        <v>1</v>
      </c>
      <c r="K13" s="35" t="s">
        <v>56</v>
      </c>
      <c r="L13" s="35">
        <v>2</v>
      </c>
      <c r="M13" s="35" t="s">
        <v>2</v>
      </c>
      <c r="N13" s="14">
        <v>9600000</v>
      </c>
    </row>
    <row r="14" spans="1:14" ht="12" customHeight="1" x14ac:dyDescent="0.3">
      <c r="A14" s="81"/>
      <c r="B14" s="101"/>
      <c r="C14" s="103"/>
      <c r="D14" s="105"/>
      <c r="E14" s="34" t="s">
        <v>57</v>
      </c>
      <c r="F14" s="35">
        <v>150000</v>
      </c>
      <c r="G14" s="35" t="s">
        <v>0</v>
      </c>
      <c r="H14" s="35">
        <v>4</v>
      </c>
      <c r="I14" s="35" t="s">
        <v>58</v>
      </c>
      <c r="J14" s="35">
        <v>1</v>
      </c>
      <c r="K14" s="35" t="s">
        <v>56</v>
      </c>
      <c r="L14" s="35">
        <v>2</v>
      </c>
      <c r="M14" s="35" t="s">
        <v>2</v>
      </c>
      <c r="N14" s="14">
        <v>1200000</v>
      </c>
    </row>
    <row r="15" spans="1:14" ht="12" customHeight="1" x14ac:dyDescent="0.3">
      <c r="A15" s="81"/>
      <c r="B15" s="101"/>
      <c r="C15" s="103"/>
      <c r="D15" s="105"/>
      <c r="E15" s="34" t="s">
        <v>59</v>
      </c>
      <c r="F15" s="35">
        <v>500000</v>
      </c>
      <c r="G15" s="35" t="s">
        <v>0</v>
      </c>
      <c r="H15" s="35">
        <v>1</v>
      </c>
      <c r="I15" s="35" t="s">
        <v>60</v>
      </c>
      <c r="J15" s="35">
        <v>2</v>
      </c>
      <c r="K15" s="35" t="s">
        <v>18</v>
      </c>
      <c r="L15" s="35">
        <v>1</v>
      </c>
      <c r="M15" s="35" t="s">
        <v>2</v>
      </c>
      <c r="N15" s="14">
        <v>1000000</v>
      </c>
    </row>
    <row r="16" spans="1:14" ht="12" customHeight="1" x14ac:dyDescent="0.3">
      <c r="A16" s="81"/>
      <c r="B16" s="101"/>
      <c r="C16" s="103"/>
      <c r="D16" s="105"/>
      <c r="E16" s="34" t="s">
        <v>61</v>
      </c>
      <c r="F16" s="35">
        <v>910000</v>
      </c>
      <c r="G16" s="35" t="s">
        <v>0</v>
      </c>
      <c r="H16" s="35">
        <v>1</v>
      </c>
      <c r="I16" s="35" t="s">
        <v>60</v>
      </c>
      <c r="J16" s="35">
        <v>2</v>
      </c>
      <c r="K16" s="35" t="s">
        <v>18</v>
      </c>
      <c r="L16" s="35">
        <v>1</v>
      </c>
      <c r="M16" s="35" t="s">
        <v>2</v>
      </c>
      <c r="N16" s="14">
        <v>1820000</v>
      </c>
    </row>
    <row r="17" spans="1:14" ht="12" customHeight="1" x14ac:dyDescent="0.3">
      <c r="A17" s="81"/>
      <c r="B17" s="101"/>
      <c r="C17" s="103"/>
      <c r="D17" s="105"/>
      <c r="E17" s="34" t="s">
        <v>62</v>
      </c>
      <c r="F17" s="35">
        <v>120000</v>
      </c>
      <c r="G17" s="35" t="s">
        <v>0</v>
      </c>
      <c r="H17" s="35">
        <v>2</v>
      </c>
      <c r="I17" s="35" t="s">
        <v>1</v>
      </c>
      <c r="J17" s="35">
        <v>1</v>
      </c>
      <c r="K17" s="35" t="s">
        <v>56</v>
      </c>
      <c r="L17" s="35">
        <v>2</v>
      </c>
      <c r="M17" s="35" t="s">
        <v>2</v>
      </c>
      <c r="N17" s="14">
        <v>480000</v>
      </c>
    </row>
    <row r="18" spans="1:14" ht="12" customHeight="1" x14ac:dyDescent="0.3">
      <c r="A18" s="81"/>
      <c r="B18" s="101"/>
      <c r="C18" s="103"/>
      <c r="D18" s="105"/>
      <c r="E18" s="34" t="s">
        <v>63</v>
      </c>
      <c r="F18" s="35">
        <v>150000</v>
      </c>
      <c r="G18" s="35" t="s">
        <v>0</v>
      </c>
      <c r="H18" s="35">
        <v>1</v>
      </c>
      <c r="I18" s="35" t="s">
        <v>1</v>
      </c>
      <c r="J18" s="35">
        <v>1</v>
      </c>
      <c r="K18" s="35" t="s">
        <v>56</v>
      </c>
      <c r="L18" s="35">
        <v>1</v>
      </c>
      <c r="M18" s="35" t="s">
        <v>2</v>
      </c>
      <c r="N18" s="14">
        <v>150000</v>
      </c>
    </row>
    <row r="19" spans="1:14" ht="12" customHeight="1" x14ac:dyDescent="0.3">
      <c r="A19" s="81"/>
      <c r="B19" s="101"/>
      <c r="C19" s="103"/>
      <c r="D19" s="105"/>
      <c r="E19" s="34" t="s">
        <v>64</v>
      </c>
      <c r="F19" s="35">
        <v>2414475</v>
      </c>
      <c r="G19" s="35" t="s">
        <v>0</v>
      </c>
      <c r="H19" s="35">
        <v>2</v>
      </c>
      <c r="I19" s="35" t="s">
        <v>3</v>
      </c>
      <c r="J19" s="35">
        <v>1</v>
      </c>
      <c r="K19" s="35" t="s">
        <v>3</v>
      </c>
      <c r="L19" s="35">
        <v>1</v>
      </c>
      <c r="M19" s="35" t="s">
        <v>2</v>
      </c>
      <c r="N19" s="14">
        <v>4828950</v>
      </c>
    </row>
    <row r="20" spans="1:14" ht="12" customHeight="1" x14ac:dyDescent="0.3">
      <c r="A20" s="81"/>
      <c r="B20" s="101"/>
      <c r="C20" s="103"/>
      <c r="D20" s="105"/>
      <c r="E20" s="34" t="s">
        <v>65</v>
      </c>
      <c r="F20" s="35">
        <v>200000</v>
      </c>
      <c r="G20" s="35" t="s">
        <v>0</v>
      </c>
      <c r="H20" s="35">
        <v>28</v>
      </c>
      <c r="I20" s="35" t="s">
        <v>1</v>
      </c>
      <c r="J20" s="35">
        <v>1</v>
      </c>
      <c r="K20" s="35" t="s">
        <v>56</v>
      </c>
      <c r="L20" s="35">
        <v>2</v>
      </c>
      <c r="M20" s="35" t="s">
        <v>2</v>
      </c>
      <c r="N20" s="14">
        <v>11200000</v>
      </c>
    </row>
    <row r="21" spans="1:14" ht="12" customHeight="1" x14ac:dyDescent="0.3">
      <c r="A21" s="81"/>
      <c r="B21" s="101"/>
      <c r="C21" s="103"/>
      <c r="D21" s="105"/>
      <c r="E21" s="34" t="s">
        <v>66</v>
      </c>
      <c r="F21" s="35">
        <v>50000</v>
      </c>
      <c r="G21" s="35" t="s">
        <v>0</v>
      </c>
      <c r="H21" s="35">
        <v>2</v>
      </c>
      <c r="I21" s="35" t="s">
        <v>67</v>
      </c>
      <c r="J21" s="35">
        <v>1</v>
      </c>
      <c r="K21" s="35" t="s">
        <v>18</v>
      </c>
      <c r="L21" s="35">
        <v>1</v>
      </c>
      <c r="M21" s="35" t="s">
        <v>2</v>
      </c>
      <c r="N21" s="14">
        <v>50000</v>
      </c>
    </row>
    <row r="22" spans="1:14" ht="12" customHeight="1" x14ac:dyDescent="0.3">
      <c r="A22" s="81"/>
      <c r="B22" s="101"/>
      <c r="C22" s="103"/>
      <c r="D22" s="105"/>
      <c r="E22" s="34" t="s">
        <v>68</v>
      </c>
      <c r="F22" s="35">
        <v>143000</v>
      </c>
      <c r="G22" s="35" t="s">
        <v>0</v>
      </c>
      <c r="H22" s="35">
        <v>1</v>
      </c>
      <c r="I22" s="35" t="s">
        <v>42</v>
      </c>
      <c r="J22" s="35">
        <v>1</v>
      </c>
      <c r="K22" s="35" t="s">
        <v>18</v>
      </c>
      <c r="L22" s="35">
        <v>1</v>
      </c>
      <c r="M22" s="35" t="s">
        <v>2</v>
      </c>
      <c r="N22" s="14">
        <v>143000</v>
      </c>
    </row>
    <row r="23" spans="1:14" ht="12" customHeight="1" x14ac:dyDescent="0.3">
      <c r="A23" s="81"/>
      <c r="B23" s="101"/>
      <c r="C23" s="103"/>
      <c r="D23" s="106"/>
      <c r="E23" s="107" t="s">
        <v>23</v>
      </c>
      <c r="F23" s="77"/>
      <c r="G23" s="77"/>
      <c r="H23" s="77"/>
      <c r="I23" s="77"/>
      <c r="J23" s="77"/>
      <c r="K23" s="77"/>
      <c r="L23" s="77"/>
      <c r="M23" s="78"/>
      <c r="N23" s="22">
        <f>SUM(N8:N22)</f>
        <v>39481980</v>
      </c>
    </row>
    <row r="24" spans="1:14" ht="12" customHeight="1" x14ac:dyDescent="0.3">
      <c r="A24" s="81"/>
      <c r="B24" s="101"/>
      <c r="C24" s="102" t="s">
        <v>69</v>
      </c>
      <c r="D24" s="108">
        <v>19318020</v>
      </c>
      <c r="E24" s="24" t="s">
        <v>70</v>
      </c>
      <c r="F24" s="14">
        <v>300000</v>
      </c>
      <c r="G24" s="16" t="s">
        <v>0</v>
      </c>
      <c r="H24" s="14">
        <v>3</v>
      </c>
      <c r="I24" s="16" t="s">
        <v>1</v>
      </c>
      <c r="J24" s="14">
        <v>2</v>
      </c>
      <c r="K24" s="16" t="s">
        <v>71</v>
      </c>
      <c r="L24" s="14">
        <v>1</v>
      </c>
      <c r="M24" s="16" t="s">
        <v>2</v>
      </c>
      <c r="N24" s="13">
        <f t="shared" ref="N24:N37" si="0">F24*H24*J24*L24</f>
        <v>1800000</v>
      </c>
    </row>
    <row r="25" spans="1:14" ht="12" customHeight="1" x14ac:dyDescent="0.3">
      <c r="A25" s="81"/>
      <c r="B25" s="101"/>
      <c r="C25" s="103"/>
      <c r="D25" s="109"/>
      <c r="E25" s="24" t="s">
        <v>72</v>
      </c>
      <c r="F25" s="14">
        <v>25000</v>
      </c>
      <c r="G25" s="16" t="s">
        <v>0</v>
      </c>
      <c r="H25" s="14">
        <v>2</v>
      </c>
      <c r="I25" s="16" t="s">
        <v>67</v>
      </c>
      <c r="J25" s="14">
        <v>1</v>
      </c>
      <c r="K25" s="16" t="s">
        <v>3</v>
      </c>
      <c r="L25" s="14">
        <v>1</v>
      </c>
      <c r="M25" s="16" t="s">
        <v>2</v>
      </c>
      <c r="N25" s="13">
        <f t="shared" si="0"/>
        <v>50000</v>
      </c>
    </row>
    <row r="26" spans="1:14" ht="12" customHeight="1" x14ac:dyDescent="0.3">
      <c r="A26" s="81"/>
      <c r="B26" s="101"/>
      <c r="C26" s="103"/>
      <c r="D26" s="109"/>
      <c r="E26" s="24" t="s">
        <v>73</v>
      </c>
      <c r="F26" s="14">
        <v>179520</v>
      </c>
      <c r="G26" s="16" t="s">
        <v>0</v>
      </c>
      <c r="H26" s="14">
        <v>6</v>
      </c>
      <c r="I26" s="16" t="s">
        <v>42</v>
      </c>
      <c r="J26" s="14">
        <v>1</v>
      </c>
      <c r="K26" s="16" t="s">
        <v>60</v>
      </c>
      <c r="L26" s="14">
        <v>1</v>
      </c>
      <c r="M26" s="16" t="s">
        <v>2</v>
      </c>
      <c r="N26" s="13">
        <f t="shared" si="0"/>
        <v>1077120</v>
      </c>
    </row>
    <row r="27" spans="1:14" ht="12" customHeight="1" x14ac:dyDescent="0.3">
      <c r="A27" s="81"/>
      <c r="B27" s="101"/>
      <c r="C27" s="103"/>
      <c r="D27" s="109"/>
      <c r="E27" s="24" t="s">
        <v>74</v>
      </c>
      <c r="F27" s="14">
        <v>100000</v>
      </c>
      <c r="G27" s="16" t="s">
        <v>0</v>
      </c>
      <c r="H27" s="14">
        <v>2</v>
      </c>
      <c r="I27" s="16" t="s">
        <v>42</v>
      </c>
      <c r="J27" s="14">
        <v>1</v>
      </c>
      <c r="K27" s="16" t="s">
        <v>60</v>
      </c>
      <c r="L27" s="14">
        <v>1</v>
      </c>
      <c r="M27" s="16" t="s">
        <v>2</v>
      </c>
      <c r="N27" s="13">
        <f t="shared" si="0"/>
        <v>200000</v>
      </c>
    </row>
    <row r="28" spans="1:14" ht="12" customHeight="1" x14ac:dyDescent="0.3">
      <c r="A28" s="81"/>
      <c r="B28" s="101"/>
      <c r="C28" s="103"/>
      <c r="D28" s="109"/>
      <c r="E28" s="24" t="s">
        <v>75</v>
      </c>
      <c r="F28" s="14">
        <v>70000</v>
      </c>
      <c r="G28" s="16" t="s">
        <v>0</v>
      </c>
      <c r="H28" s="14">
        <v>7</v>
      </c>
      <c r="I28" s="16" t="s">
        <v>76</v>
      </c>
      <c r="J28" s="14">
        <v>4</v>
      </c>
      <c r="K28" s="16" t="s">
        <v>14</v>
      </c>
      <c r="L28" s="14">
        <v>4</v>
      </c>
      <c r="M28" s="16" t="s">
        <v>2</v>
      </c>
      <c r="N28" s="13">
        <f t="shared" si="0"/>
        <v>7840000</v>
      </c>
    </row>
    <row r="29" spans="1:14" ht="12" customHeight="1" x14ac:dyDescent="0.3">
      <c r="A29" s="81"/>
      <c r="B29" s="101"/>
      <c r="C29" s="103"/>
      <c r="D29" s="109"/>
      <c r="E29" s="24" t="s">
        <v>77</v>
      </c>
      <c r="F29" s="14">
        <v>45000</v>
      </c>
      <c r="G29" s="16" t="s">
        <v>0</v>
      </c>
      <c r="H29" s="14">
        <v>1</v>
      </c>
      <c r="I29" s="16" t="s">
        <v>67</v>
      </c>
      <c r="J29" s="14">
        <v>1</v>
      </c>
      <c r="K29" s="16" t="s">
        <v>3</v>
      </c>
      <c r="L29" s="14">
        <v>1</v>
      </c>
      <c r="M29" s="16" t="s">
        <v>2</v>
      </c>
      <c r="N29" s="13">
        <f t="shared" si="0"/>
        <v>45000</v>
      </c>
    </row>
    <row r="30" spans="1:14" ht="12" customHeight="1" x14ac:dyDescent="0.3">
      <c r="A30" s="81"/>
      <c r="B30" s="101"/>
      <c r="C30" s="103"/>
      <c r="D30" s="109"/>
      <c r="E30" s="24" t="s">
        <v>78</v>
      </c>
      <c r="F30" s="14">
        <v>300000</v>
      </c>
      <c r="G30" s="16" t="s">
        <v>0</v>
      </c>
      <c r="H30" s="14">
        <v>2</v>
      </c>
      <c r="I30" s="16" t="s">
        <v>1</v>
      </c>
      <c r="J30" s="14">
        <v>1</v>
      </c>
      <c r="K30" s="16" t="s">
        <v>3</v>
      </c>
      <c r="L30" s="14">
        <v>1</v>
      </c>
      <c r="M30" s="16" t="s">
        <v>2</v>
      </c>
      <c r="N30" s="13">
        <f t="shared" si="0"/>
        <v>600000</v>
      </c>
    </row>
    <row r="31" spans="1:14" ht="12" customHeight="1" x14ac:dyDescent="0.3">
      <c r="A31" s="81"/>
      <c r="B31" s="101"/>
      <c r="C31" s="103"/>
      <c r="D31" s="109"/>
      <c r="E31" s="24" t="s">
        <v>79</v>
      </c>
      <c r="F31" s="14">
        <v>300000</v>
      </c>
      <c r="G31" s="16" t="s">
        <v>0</v>
      </c>
      <c r="H31" s="14">
        <v>2</v>
      </c>
      <c r="I31" s="16" t="s">
        <v>1</v>
      </c>
      <c r="J31" s="14">
        <v>3</v>
      </c>
      <c r="K31" s="16" t="s">
        <v>71</v>
      </c>
      <c r="L31" s="14">
        <v>1</v>
      </c>
      <c r="M31" s="16" t="s">
        <v>2</v>
      </c>
      <c r="N31" s="13">
        <f t="shared" si="0"/>
        <v>1800000</v>
      </c>
    </row>
    <row r="32" spans="1:14" ht="12" customHeight="1" x14ac:dyDescent="0.3">
      <c r="A32" s="81"/>
      <c r="B32" s="101"/>
      <c r="C32" s="103"/>
      <c r="D32" s="109"/>
      <c r="E32" s="24" t="s">
        <v>80</v>
      </c>
      <c r="F32" s="14">
        <v>50000</v>
      </c>
      <c r="G32" s="16" t="s">
        <v>0</v>
      </c>
      <c r="H32" s="14">
        <v>1</v>
      </c>
      <c r="I32" s="16" t="s">
        <v>67</v>
      </c>
      <c r="J32" s="14">
        <v>1</v>
      </c>
      <c r="K32" s="16" t="s">
        <v>3</v>
      </c>
      <c r="L32" s="14">
        <v>1</v>
      </c>
      <c r="M32" s="16" t="s">
        <v>2</v>
      </c>
      <c r="N32" s="13">
        <f t="shared" si="0"/>
        <v>50000</v>
      </c>
    </row>
    <row r="33" spans="1:14" ht="12" customHeight="1" x14ac:dyDescent="0.3">
      <c r="A33" s="81"/>
      <c r="B33" s="101"/>
      <c r="C33" s="103"/>
      <c r="D33" s="109"/>
      <c r="E33" s="24" t="s">
        <v>81</v>
      </c>
      <c r="F33" s="14">
        <v>222915</v>
      </c>
      <c r="G33" s="16" t="s">
        <v>0</v>
      </c>
      <c r="H33" s="14">
        <v>8</v>
      </c>
      <c r="I33" s="16" t="s">
        <v>42</v>
      </c>
      <c r="J33" s="14">
        <v>1</v>
      </c>
      <c r="K33" s="16" t="s">
        <v>3</v>
      </c>
      <c r="L33" s="14">
        <v>1</v>
      </c>
      <c r="M33" s="16" t="s">
        <v>2</v>
      </c>
      <c r="N33" s="13">
        <f t="shared" si="0"/>
        <v>1783320</v>
      </c>
    </row>
    <row r="34" spans="1:14" ht="12" customHeight="1" x14ac:dyDescent="0.3">
      <c r="A34" s="81"/>
      <c r="B34" s="101"/>
      <c r="C34" s="103"/>
      <c r="D34" s="109"/>
      <c r="E34" s="24" t="s">
        <v>82</v>
      </c>
      <c r="F34" s="14">
        <v>75000</v>
      </c>
      <c r="G34" s="16" t="s">
        <v>0</v>
      </c>
      <c r="H34" s="14">
        <v>5</v>
      </c>
      <c r="I34" s="16" t="s">
        <v>42</v>
      </c>
      <c r="J34" s="14">
        <v>1</v>
      </c>
      <c r="K34" s="16" t="s">
        <v>3</v>
      </c>
      <c r="L34" s="14">
        <v>1</v>
      </c>
      <c r="M34" s="16" t="s">
        <v>2</v>
      </c>
      <c r="N34" s="13">
        <f t="shared" si="0"/>
        <v>375000</v>
      </c>
    </row>
    <row r="35" spans="1:14" ht="12" customHeight="1" x14ac:dyDescent="0.3">
      <c r="A35" s="81"/>
      <c r="B35" s="101"/>
      <c r="C35" s="103"/>
      <c r="D35" s="109"/>
      <c r="E35" s="24" t="s">
        <v>83</v>
      </c>
      <c r="F35" s="14">
        <v>100000</v>
      </c>
      <c r="G35" s="16" t="s">
        <v>0</v>
      </c>
      <c r="H35" s="14">
        <v>3</v>
      </c>
      <c r="I35" s="16" t="s">
        <v>1</v>
      </c>
      <c r="J35" s="14">
        <v>2</v>
      </c>
      <c r="K35" s="16" t="s">
        <v>3</v>
      </c>
      <c r="L35" s="14">
        <v>1</v>
      </c>
      <c r="M35" s="16" t="s">
        <v>2</v>
      </c>
      <c r="N35" s="13">
        <f t="shared" si="0"/>
        <v>600000</v>
      </c>
    </row>
    <row r="36" spans="1:14" ht="12" customHeight="1" x14ac:dyDescent="0.3">
      <c r="A36" s="81"/>
      <c r="B36" s="101"/>
      <c r="C36" s="103"/>
      <c r="D36" s="109"/>
      <c r="E36" s="24" t="s">
        <v>84</v>
      </c>
      <c r="F36" s="14">
        <v>76290</v>
      </c>
      <c r="G36" s="16" t="s">
        <v>0</v>
      </c>
      <c r="H36" s="14">
        <v>2</v>
      </c>
      <c r="I36" s="16" t="s">
        <v>18</v>
      </c>
      <c r="J36" s="14">
        <v>1</v>
      </c>
      <c r="K36" s="16" t="s">
        <v>3</v>
      </c>
      <c r="L36" s="14">
        <v>1</v>
      </c>
      <c r="M36" s="16" t="s">
        <v>2</v>
      </c>
      <c r="N36" s="13">
        <f t="shared" si="0"/>
        <v>152580</v>
      </c>
    </row>
    <row r="37" spans="1:14" ht="12" customHeight="1" x14ac:dyDescent="0.3">
      <c r="A37" s="81"/>
      <c r="B37" s="101"/>
      <c r="C37" s="103"/>
      <c r="D37" s="109"/>
      <c r="E37" s="24" t="s">
        <v>85</v>
      </c>
      <c r="F37" s="14">
        <v>14725</v>
      </c>
      <c r="G37" s="16" t="s">
        <v>0</v>
      </c>
      <c r="H37" s="14">
        <v>200</v>
      </c>
      <c r="I37" s="16" t="s">
        <v>86</v>
      </c>
      <c r="J37" s="14">
        <v>1</v>
      </c>
      <c r="K37" s="16" t="s">
        <v>3</v>
      </c>
      <c r="L37" s="14">
        <v>1</v>
      </c>
      <c r="M37" s="16" t="s">
        <v>2</v>
      </c>
      <c r="N37" s="13">
        <f t="shared" si="0"/>
        <v>2945000</v>
      </c>
    </row>
    <row r="38" spans="1:14" ht="12" customHeight="1" x14ac:dyDescent="0.3">
      <c r="A38" s="81"/>
      <c r="B38" s="101"/>
      <c r="C38" s="103"/>
      <c r="D38" s="110"/>
      <c r="E38" s="77" t="s">
        <v>23</v>
      </c>
      <c r="F38" s="77"/>
      <c r="G38" s="77"/>
      <c r="H38" s="77"/>
      <c r="I38" s="77"/>
      <c r="J38" s="77"/>
      <c r="K38" s="77"/>
      <c r="L38" s="77"/>
      <c r="M38" s="78"/>
      <c r="N38" s="22">
        <f>SUM(N24:N37)</f>
        <v>19318020</v>
      </c>
    </row>
    <row r="39" spans="1:14" x14ac:dyDescent="0.3">
      <c r="A39" s="81"/>
      <c r="B39" s="21" t="s">
        <v>30</v>
      </c>
      <c r="C39" s="29"/>
      <c r="D39" s="36">
        <f>SUM(D5,D8,D24)</f>
        <v>106800000</v>
      </c>
      <c r="E39" s="79"/>
      <c r="F39" s="79"/>
      <c r="G39" s="79"/>
      <c r="H39" s="79"/>
      <c r="I39" s="79"/>
      <c r="J39" s="79"/>
      <c r="K39" s="79"/>
      <c r="L39" s="79"/>
      <c r="M39" s="80"/>
      <c r="N39" s="17">
        <f>SUM(N7,N23,N38)</f>
        <v>106800000</v>
      </c>
    </row>
    <row r="40" spans="1:14" s="40" customFormat="1" x14ac:dyDescent="0.3">
      <c r="A40" s="81" t="s">
        <v>31</v>
      </c>
      <c r="B40" s="82" t="s">
        <v>12</v>
      </c>
      <c r="C40" s="83"/>
      <c r="D40" s="60">
        <v>29260000</v>
      </c>
      <c r="E40" s="84"/>
      <c r="F40" s="84"/>
      <c r="G40" s="84"/>
      <c r="H40" s="84"/>
      <c r="I40" s="84"/>
      <c r="J40" s="84"/>
      <c r="K40" s="84"/>
      <c r="L40" s="84"/>
      <c r="M40" s="85"/>
      <c r="N40" s="37">
        <v>30198000</v>
      </c>
    </row>
    <row r="41" spans="1:14" ht="24" x14ac:dyDescent="0.3">
      <c r="A41" s="81"/>
      <c r="B41" s="86" t="s">
        <v>17</v>
      </c>
      <c r="C41" s="30" t="s">
        <v>48</v>
      </c>
      <c r="D41" s="60">
        <v>12266790</v>
      </c>
      <c r="E41" s="84"/>
      <c r="F41" s="84"/>
      <c r="G41" s="84"/>
      <c r="H41" s="84"/>
      <c r="I41" s="84"/>
      <c r="J41" s="84"/>
      <c r="K41" s="84"/>
      <c r="L41" s="84"/>
      <c r="M41" s="85"/>
      <c r="N41" s="37">
        <v>12266790</v>
      </c>
    </row>
    <row r="42" spans="1:14" ht="24" x14ac:dyDescent="0.3">
      <c r="A42" s="81"/>
      <c r="B42" s="87"/>
      <c r="C42" s="38" t="s">
        <v>69</v>
      </c>
      <c r="D42" s="60">
        <v>4162530</v>
      </c>
      <c r="E42" s="61"/>
      <c r="F42" s="61"/>
      <c r="G42" s="61"/>
      <c r="H42" s="61"/>
      <c r="I42" s="61"/>
      <c r="J42" s="61"/>
      <c r="K42" s="61"/>
      <c r="L42" s="61"/>
      <c r="M42" s="62"/>
      <c r="N42" s="37">
        <v>4162530</v>
      </c>
    </row>
    <row r="43" spans="1:14" s="40" customFormat="1" x14ac:dyDescent="0.3">
      <c r="A43" s="81"/>
      <c r="B43" s="82" t="s">
        <v>87</v>
      </c>
      <c r="C43" s="83"/>
      <c r="D43" s="60">
        <v>18734580</v>
      </c>
      <c r="E43" s="84"/>
      <c r="F43" s="84"/>
      <c r="G43" s="84"/>
      <c r="H43" s="84"/>
      <c r="I43" s="84"/>
      <c r="J43" s="84"/>
      <c r="K43" s="84"/>
      <c r="L43" s="84"/>
      <c r="M43" s="85"/>
      <c r="N43" s="37">
        <v>18734580</v>
      </c>
    </row>
    <row r="44" spans="1:14" x14ac:dyDescent="0.3">
      <c r="A44" s="81"/>
      <c r="B44" s="88" t="s">
        <v>30</v>
      </c>
      <c r="C44" s="89"/>
      <c r="D44" s="39">
        <f>SUM(D40,D41,D42,D43)</f>
        <v>64423900</v>
      </c>
      <c r="E44" s="74"/>
      <c r="F44" s="74"/>
      <c r="G44" s="74"/>
      <c r="H44" s="74"/>
      <c r="I44" s="74"/>
      <c r="J44" s="74"/>
      <c r="K44" s="74"/>
      <c r="L44" s="74"/>
      <c r="M44" s="75"/>
      <c r="N44" s="63">
        <f>SUM(N40,N41,N42,N43)</f>
        <v>65361900</v>
      </c>
    </row>
    <row r="45" spans="1:14" x14ac:dyDescent="0.3">
      <c r="A45" s="76" t="s">
        <v>19</v>
      </c>
      <c r="B45" s="76"/>
      <c r="C45" s="76"/>
      <c r="D45" s="76"/>
      <c r="E45" s="76"/>
      <c r="F45" s="76"/>
      <c r="G45" s="76"/>
      <c r="H45" s="76"/>
      <c r="I45" s="76"/>
      <c r="J45" s="76"/>
      <c r="K45" s="76"/>
      <c r="L45" s="76"/>
      <c r="M45" s="76"/>
      <c r="N45" s="18">
        <f>SUM(N44,N39)</f>
        <v>172161900</v>
      </c>
    </row>
  </sheetData>
  <sheetProtection formatCells="0" formatColumns="0" formatRows="0" deleteColumns="0" deleteRows="0"/>
  <mergeCells count="30">
    <mergeCell ref="A1:C1"/>
    <mergeCell ref="D1:N1"/>
    <mergeCell ref="A2:C2"/>
    <mergeCell ref="D2:N2"/>
    <mergeCell ref="A3:C4"/>
    <mergeCell ref="D3:D4"/>
    <mergeCell ref="E3:N3"/>
    <mergeCell ref="F4:M4"/>
    <mergeCell ref="B8:B38"/>
    <mergeCell ref="C8:C23"/>
    <mergeCell ref="D8:D23"/>
    <mergeCell ref="E23:M23"/>
    <mergeCell ref="C24:C38"/>
    <mergeCell ref="D24:D38"/>
    <mergeCell ref="E44:M44"/>
    <mergeCell ref="A45:M45"/>
    <mergeCell ref="E38:M38"/>
    <mergeCell ref="E39:M39"/>
    <mergeCell ref="A40:A44"/>
    <mergeCell ref="B40:C40"/>
    <mergeCell ref="E40:M40"/>
    <mergeCell ref="B41:B42"/>
    <mergeCell ref="E41:M41"/>
    <mergeCell ref="B43:C43"/>
    <mergeCell ref="E43:M43"/>
    <mergeCell ref="B44:C44"/>
    <mergeCell ref="A5:A39"/>
    <mergeCell ref="B5:C7"/>
    <mergeCell ref="D5:D7"/>
    <mergeCell ref="E7:M7"/>
  </mergeCells>
  <phoneticPr fontId="3" type="noConversion"/>
  <pageMargins left="0.23622047244094491" right="0.23622047244094491" top="0.74803149606299213" bottom="0.74803149606299213" header="0.11811023622047245" footer="0.11811023622047245"/>
  <pageSetup paperSize="9"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9"/>
  <sheetViews>
    <sheetView view="pageBreakPreview" zoomScale="120" zoomScaleNormal="130" zoomScaleSheetLayoutView="120" workbookViewId="0">
      <selection activeCell="N15" sqref="N15"/>
    </sheetView>
  </sheetViews>
  <sheetFormatPr defaultRowHeight="12" x14ac:dyDescent="0.3"/>
  <cols>
    <col min="1" max="1" width="5.25" style="10" bestFit="1" customWidth="1"/>
    <col min="2" max="2" width="5.25" style="10" customWidth="1"/>
    <col min="3" max="3" width="8.5" style="10" bestFit="1" customWidth="1"/>
    <col min="4" max="4" width="13.25" style="10" customWidth="1"/>
    <col min="5" max="5" width="12.75" style="11" customWidth="1"/>
    <col min="6" max="6" width="10.25" style="12" customWidth="1"/>
    <col min="7" max="7" width="3.625" style="10" customWidth="1"/>
    <col min="8" max="8" width="9" style="12"/>
    <col min="9" max="9" width="3.125" style="10" customWidth="1"/>
    <col min="10" max="10" width="9" style="12"/>
    <col min="11" max="11" width="3.25" style="10" customWidth="1"/>
    <col min="12" max="12" width="9" style="12"/>
    <col min="13" max="13" width="3" style="10" customWidth="1"/>
    <col min="14" max="14" width="13" style="12" customWidth="1"/>
    <col min="15" max="16384" width="9" style="10"/>
  </cols>
  <sheetData>
    <row r="1" spans="1:14" ht="16.5" x14ac:dyDescent="0.3">
      <c r="A1" s="111" t="s">
        <v>7</v>
      </c>
      <c r="B1" s="112"/>
      <c r="C1" s="113"/>
      <c r="D1" s="111" t="s">
        <v>97</v>
      </c>
      <c r="E1" s="112"/>
      <c r="F1" s="112"/>
      <c r="G1" s="112"/>
      <c r="H1" s="112"/>
      <c r="I1" s="112"/>
      <c r="J1" s="112"/>
      <c r="K1" s="112"/>
      <c r="L1" s="112"/>
      <c r="M1" s="112"/>
      <c r="N1" s="113"/>
    </row>
    <row r="2" spans="1:14" ht="16.5" x14ac:dyDescent="0.3">
      <c r="A2" s="111" t="s">
        <v>8</v>
      </c>
      <c r="B2" s="112"/>
      <c r="C2" s="113"/>
      <c r="D2" s="111" t="s">
        <v>98</v>
      </c>
      <c r="E2" s="112"/>
      <c r="F2" s="112"/>
      <c r="G2" s="112"/>
      <c r="H2" s="112"/>
      <c r="I2" s="112"/>
      <c r="J2" s="112"/>
      <c r="K2" s="112"/>
      <c r="L2" s="112"/>
      <c r="M2" s="112"/>
      <c r="N2" s="113"/>
    </row>
    <row r="3" spans="1:14" ht="13.5" x14ac:dyDescent="0.3">
      <c r="A3" s="114" t="s">
        <v>9</v>
      </c>
      <c r="B3" s="115"/>
      <c r="C3" s="116"/>
      <c r="D3" s="127" t="s">
        <v>20</v>
      </c>
      <c r="E3" s="129" t="s">
        <v>21</v>
      </c>
      <c r="F3" s="130"/>
      <c r="G3" s="130"/>
      <c r="H3" s="130"/>
      <c r="I3" s="130"/>
      <c r="J3" s="130"/>
      <c r="K3" s="130"/>
      <c r="L3" s="130"/>
      <c r="M3" s="130"/>
      <c r="N3" s="122"/>
    </row>
    <row r="4" spans="1:14" ht="14.25" thickBot="1" x14ac:dyDescent="0.35">
      <c r="A4" s="117"/>
      <c r="B4" s="118"/>
      <c r="C4" s="119"/>
      <c r="D4" s="128"/>
      <c r="E4" s="31" t="s">
        <v>26</v>
      </c>
      <c r="F4" s="131" t="s">
        <v>25</v>
      </c>
      <c r="G4" s="132"/>
      <c r="H4" s="132"/>
      <c r="I4" s="132"/>
      <c r="J4" s="132"/>
      <c r="K4" s="132"/>
      <c r="L4" s="132"/>
      <c r="M4" s="133"/>
      <c r="N4" s="20" t="s">
        <v>10</v>
      </c>
    </row>
    <row r="5" spans="1:14" ht="17.25" customHeight="1" thickTop="1" x14ac:dyDescent="0.3">
      <c r="A5" s="134" t="s">
        <v>11</v>
      </c>
      <c r="B5" s="91" t="s">
        <v>12</v>
      </c>
      <c r="C5" s="92"/>
      <c r="D5" s="136">
        <v>54538000</v>
      </c>
      <c r="E5" s="23" t="s">
        <v>120</v>
      </c>
      <c r="F5" s="13">
        <v>2501033</v>
      </c>
      <c r="G5" s="19" t="s">
        <v>13</v>
      </c>
      <c r="H5" s="13">
        <v>1</v>
      </c>
      <c r="I5" s="19" t="s">
        <v>14</v>
      </c>
      <c r="J5" s="13">
        <v>12</v>
      </c>
      <c r="K5" s="19" t="s">
        <v>15</v>
      </c>
      <c r="L5" s="13">
        <v>1</v>
      </c>
      <c r="M5" s="19" t="s">
        <v>16</v>
      </c>
      <c r="N5" s="13">
        <f>F5*H5*J5*L5+4</f>
        <v>30012400</v>
      </c>
    </row>
    <row r="6" spans="1:14" x14ac:dyDescent="0.3">
      <c r="A6" s="135"/>
      <c r="B6" s="93"/>
      <c r="C6" s="94"/>
      <c r="D6" s="137"/>
      <c r="E6" s="24" t="s">
        <v>121</v>
      </c>
      <c r="F6" s="14">
        <v>2043800</v>
      </c>
      <c r="G6" s="16" t="s">
        <v>13</v>
      </c>
      <c r="H6" s="42">
        <v>1</v>
      </c>
      <c r="I6" s="16" t="s">
        <v>14</v>
      </c>
      <c r="J6" s="42">
        <v>12</v>
      </c>
      <c r="K6" s="16" t="s">
        <v>15</v>
      </c>
      <c r="L6" s="42">
        <v>1</v>
      </c>
      <c r="M6" s="16" t="s">
        <v>16</v>
      </c>
      <c r="N6" s="13">
        <f>F6*H6*J6*L6</f>
        <v>24525600</v>
      </c>
    </row>
    <row r="7" spans="1:14" ht="12" customHeight="1" x14ac:dyDescent="0.3">
      <c r="A7" s="135"/>
      <c r="B7" s="93"/>
      <c r="C7" s="94"/>
      <c r="D7" s="138"/>
      <c r="E7" s="139" t="s">
        <v>22</v>
      </c>
      <c r="F7" s="77"/>
      <c r="G7" s="77"/>
      <c r="H7" s="77"/>
      <c r="I7" s="77"/>
      <c r="J7" s="77"/>
      <c r="K7" s="77"/>
      <c r="L7" s="77"/>
      <c r="M7" s="78"/>
      <c r="N7" s="22">
        <f>SUM(N5:N6)</f>
        <v>54538000</v>
      </c>
    </row>
    <row r="8" spans="1:14" ht="12" customHeight="1" x14ac:dyDescent="0.3">
      <c r="A8" s="135"/>
      <c r="B8" s="100" t="s">
        <v>17</v>
      </c>
      <c r="C8" s="102" t="s">
        <v>88</v>
      </c>
      <c r="D8" s="143">
        <f>N8+N9</f>
        <v>1304600</v>
      </c>
      <c r="E8" s="46" t="s">
        <v>89</v>
      </c>
      <c r="F8" s="43">
        <v>204600</v>
      </c>
      <c r="G8" s="44" t="s">
        <v>0</v>
      </c>
      <c r="H8" s="43">
        <v>1</v>
      </c>
      <c r="I8" s="44" t="s">
        <v>90</v>
      </c>
      <c r="J8" s="43">
        <v>1</v>
      </c>
      <c r="K8" s="44" t="s">
        <v>3</v>
      </c>
      <c r="L8" s="43">
        <v>1</v>
      </c>
      <c r="M8" s="44" t="s">
        <v>2</v>
      </c>
      <c r="N8" s="42">
        <f t="shared" ref="N8:N11" si="0">F8*H8*J8*L8</f>
        <v>204600</v>
      </c>
    </row>
    <row r="9" spans="1:14" ht="12" customHeight="1" x14ac:dyDescent="0.3">
      <c r="A9" s="135"/>
      <c r="B9" s="101"/>
      <c r="C9" s="103"/>
      <c r="D9" s="144"/>
      <c r="E9" s="46" t="s">
        <v>91</v>
      </c>
      <c r="F9" s="43">
        <v>22000</v>
      </c>
      <c r="G9" s="44" t="s">
        <v>0</v>
      </c>
      <c r="H9" s="43">
        <v>50</v>
      </c>
      <c r="I9" s="44" t="s">
        <v>1</v>
      </c>
      <c r="J9" s="43">
        <v>1</v>
      </c>
      <c r="K9" s="44" t="s">
        <v>92</v>
      </c>
      <c r="L9" s="43">
        <v>1</v>
      </c>
      <c r="M9" s="44" t="s">
        <v>2</v>
      </c>
      <c r="N9" s="42">
        <f t="shared" si="0"/>
        <v>1100000</v>
      </c>
    </row>
    <row r="10" spans="1:14" s="41" customFormat="1" ht="12" customHeight="1" x14ac:dyDescent="0.3">
      <c r="A10" s="135"/>
      <c r="B10" s="101"/>
      <c r="C10" s="142"/>
      <c r="D10" s="145"/>
      <c r="E10" s="77" t="s">
        <v>23</v>
      </c>
      <c r="F10" s="77"/>
      <c r="G10" s="77"/>
      <c r="H10" s="77"/>
      <c r="I10" s="77"/>
      <c r="J10" s="77"/>
      <c r="K10" s="77"/>
      <c r="L10" s="77"/>
      <c r="M10" s="78"/>
      <c r="N10" s="45">
        <f>SUM(N8:N9)</f>
        <v>1304600</v>
      </c>
    </row>
    <row r="11" spans="1:14" ht="12" customHeight="1" x14ac:dyDescent="0.3">
      <c r="A11" s="135"/>
      <c r="B11" s="101"/>
      <c r="C11" s="102" t="s">
        <v>93</v>
      </c>
      <c r="D11" s="146">
        <f>N11+N12</f>
        <v>38557400.099999994</v>
      </c>
      <c r="E11" s="46" t="s">
        <v>94</v>
      </c>
      <c r="F11" s="14">
        <v>14863.076999999999</v>
      </c>
      <c r="G11" s="16" t="s">
        <v>0</v>
      </c>
      <c r="H11" s="14">
        <v>1300</v>
      </c>
      <c r="I11" s="44" t="s">
        <v>96</v>
      </c>
      <c r="J11" s="14">
        <v>1</v>
      </c>
      <c r="K11" s="16" t="s">
        <v>3</v>
      </c>
      <c r="L11" s="14">
        <v>1</v>
      </c>
      <c r="M11" s="16" t="s">
        <v>2</v>
      </c>
      <c r="N11" s="13">
        <f t="shared" si="0"/>
        <v>19322000.099999998</v>
      </c>
    </row>
    <row r="12" spans="1:14" ht="12" customHeight="1" x14ac:dyDescent="0.3">
      <c r="A12" s="135"/>
      <c r="B12" s="101"/>
      <c r="C12" s="103"/>
      <c r="D12" s="147"/>
      <c r="E12" s="46" t="s">
        <v>95</v>
      </c>
      <c r="F12" s="14">
        <v>76941.600000000006</v>
      </c>
      <c r="G12" s="44" t="s">
        <v>0</v>
      </c>
      <c r="H12" s="43">
        <v>250</v>
      </c>
      <c r="I12" s="44" t="s">
        <v>96</v>
      </c>
      <c r="J12" s="43">
        <v>1</v>
      </c>
      <c r="K12" s="44" t="s">
        <v>3</v>
      </c>
      <c r="L12" s="43">
        <v>1</v>
      </c>
      <c r="M12" s="44" t="s">
        <v>2</v>
      </c>
      <c r="N12" s="13">
        <f>F12*H12*J12*L12</f>
        <v>19235400</v>
      </c>
    </row>
    <row r="13" spans="1:14" ht="12" customHeight="1" x14ac:dyDescent="0.3">
      <c r="A13" s="135"/>
      <c r="B13" s="141"/>
      <c r="C13" s="142"/>
      <c r="D13" s="148"/>
      <c r="E13" s="77" t="s">
        <v>23</v>
      </c>
      <c r="F13" s="77"/>
      <c r="G13" s="77"/>
      <c r="H13" s="77"/>
      <c r="I13" s="77"/>
      <c r="J13" s="77"/>
      <c r="K13" s="77"/>
      <c r="L13" s="77"/>
      <c r="M13" s="78"/>
      <c r="N13" s="22">
        <f>SUM(N11:N12)</f>
        <v>38557400.099999994</v>
      </c>
    </row>
    <row r="14" spans="1:14" x14ac:dyDescent="0.3">
      <c r="A14" s="90"/>
      <c r="B14" s="88" t="s">
        <v>30</v>
      </c>
      <c r="C14" s="89"/>
      <c r="D14" s="48">
        <f>D8+D11+D5</f>
        <v>94400000.099999994</v>
      </c>
      <c r="E14" s="140" t="s">
        <v>27</v>
      </c>
      <c r="F14" s="79"/>
      <c r="G14" s="79"/>
      <c r="H14" s="79"/>
      <c r="I14" s="79"/>
      <c r="J14" s="79"/>
      <c r="K14" s="79"/>
      <c r="L14" s="79"/>
      <c r="M14" s="80"/>
      <c r="N14" s="17">
        <f>SUM(N7,N10,N13)</f>
        <v>94400000.099999994</v>
      </c>
    </row>
    <row r="15" spans="1:14" ht="12" customHeight="1" x14ac:dyDescent="0.3">
      <c r="A15" s="149" t="s">
        <v>31</v>
      </c>
      <c r="B15" s="86" t="s">
        <v>12</v>
      </c>
      <c r="C15" s="155"/>
      <c r="D15" s="64">
        <v>52932000</v>
      </c>
      <c r="E15" s="139" t="s">
        <v>24</v>
      </c>
      <c r="F15" s="77"/>
      <c r="G15" s="77"/>
      <c r="H15" s="77"/>
      <c r="I15" s="77"/>
      <c r="J15" s="77"/>
      <c r="K15" s="77"/>
      <c r="L15" s="77"/>
      <c r="M15" s="78"/>
      <c r="N15" s="22">
        <v>53691880</v>
      </c>
    </row>
    <row r="16" spans="1:14" ht="36.75" customHeight="1" x14ac:dyDescent="0.3">
      <c r="A16" s="135"/>
      <c r="B16" s="49" t="s">
        <v>99</v>
      </c>
      <c r="C16" s="38" t="s">
        <v>100</v>
      </c>
      <c r="D16" s="51">
        <v>43000</v>
      </c>
      <c r="E16" s="139" t="s">
        <v>101</v>
      </c>
      <c r="F16" s="77"/>
      <c r="G16" s="77"/>
      <c r="H16" s="77"/>
      <c r="I16" s="77"/>
      <c r="J16" s="77"/>
      <c r="K16" s="77"/>
      <c r="L16" s="77"/>
      <c r="M16" s="78"/>
      <c r="N16" s="22">
        <v>43000</v>
      </c>
    </row>
    <row r="17" spans="1:14" s="40" customFormat="1" x14ac:dyDescent="0.3">
      <c r="A17" s="135"/>
      <c r="B17" s="82" t="s">
        <v>87</v>
      </c>
      <c r="C17" s="83"/>
      <c r="D17" s="60">
        <v>18734580</v>
      </c>
      <c r="E17" s="156"/>
      <c r="F17" s="156"/>
      <c r="G17" s="156"/>
      <c r="H17" s="156"/>
      <c r="I17" s="156"/>
      <c r="J17" s="156"/>
      <c r="K17" s="156"/>
      <c r="L17" s="156"/>
      <c r="M17" s="157"/>
      <c r="N17" s="37">
        <v>18734580</v>
      </c>
    </row>
    <row r="18" spans="1:14" ht="12" customHeight="1" x14ac:dyDescent="0.3">
      <c r="A18" s="90"/>
      <c r="B18" s="153" t="s">
        <v>30</v>
      </c>
      <c r="C18" s="154"/>
      <c r="D18" s="47">
        <f>D15+D16+D17</f>
        <v>71709580</v>
      </c>
      <c r="E18" s="140" t="s">
        <v>29</v>
      </c>
      <c r="F18" s="79"/>
      <c r="G18" s="79"/>
      <c r="H18" s="79"/>
      <c r="I18" s="79"/>
      <c r="J18" s="79"/>
      <c r="K18" s="79"/>
      <c r="L18" s="79"/>
      <c r="M18" s="80"/>
      <c r="N18" s="47">
        <f>N15+N16+N17</f>
        <v>72469460</v>
      </c>
    </row>
    <row r="19" spans="1:14" x14ac:dyDescent="0.3">
      <c r="A19" s="150" t="s">
        <v>19</v>
      </c>
      <c r="B19" s="151"/>
      <c r="C19" s="151"/>
      <c r="D19" s="151"/>
      <c r="E19" s="151"/>
      <c r="F19" s="151"/>
      <c r="G19" s="151"/>
      <c r="H19" s="151"/>
      <c r="I19" s="151"/>
      <c r="J19" s="151"/>
      <c r="K19" s="151"/>
      <c r="L19" s="151"/>
      <c r="M19" s="152"/>
      <c r="N19" s="18">
        <f>SUM(N18,N14)</f>
        <v>166869460.09999999</v>
      </c>
    </row>
  </sheetData>
  <sheetProtection formatCells="0" formatColumns="0" formatRows="0" deleteColumns="0" deleteRows="0"/>
  <mergeCells count="30">
    <mergeCell ref="A15:A18"/>
    <mergeCell ref="E15:M15"/>
    <mergeCell ref="E16:M16"/>
    <mergeCell ref="E18:M18"/>
    <mergeCell ref="A19:M19"/>
    <mergeCell ref="B18:C18"/>
    <mergeCell ref="B15:C15"/>
    <mergeCell ref="B17:C17"/>
    <mergeCell ref="E17:M17"/>
    <mergeCell ref="A5:A14"/>
    <mergeCell ref="D5:D7"/>
    <mergeCell ref="E7:M7"/>
    <mergeCell ref="E13:M13"/>
    <mergeCell ref="E14:M14"/>
    <mergeCell ref="B5:C7"/>
    <mergeCell ref="B8:B13"/>
    <mergeCell ref="C11:C13"/>
    <mergeCell ref="E10:M10"/>
    <mergeCell ref="C8:C10"/>
    <mergeCell ref="D8:D10"/>
    <mergeCell ref="D11:D13"/>
    <mergeCell ref="B14:C14"/>
    <mergeCell ref="A1:C1"/>
    <mergeCell ref="D1:N1"/>
    <mergeCell ref="A2:C2"/>
    <mergeCell ref="D2:N2"/>
    <mergeCell ref="A3:C4"/>
    <mergeCell ref="D3:D4"/>
    <mergeCell ref="E3:N3"/>
    <mergeCell ref="F4:M4"/>
  </mergeCells>
  <phoneticPr fontId="3" type="noConversion"/>
  <pageMargins left="0.23622047244094491" right="0.23622047244094491" top="0.74803149606299213" bottom="0.74803149606299213" header="0.11811023622047245" footer="0.11811023622047245"/>
  <pageSetup paperSize="9" scale="8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9"/>
  <sheetViews>
    <sheetView view="pageBreakPreview" topLeftCell="C1" zoomScale="120" zoomScaleNormal="130" zoomScaleSheetLayoutView="120" workbookViewId="0">
      <selection activeCell="R23" sqref="R23"/>
    </sheetView>
  </sheetViews>
  <sheetFormatPr defaultRowHeight="12" x14ac:dyDescent="0.3"/>
  <cols>
    <col min="1" max="1" width="5.25" style="10" bestFit="1" customWidth="1"/>
    <col min="2" max="2" width="8.5" style="10" bestFit="1" customWidth="1"/>
    <col min="3" max="3" width="13.25" style="10" customWidth="1"/>
    <col min="4" max="4" width="12.75" style="11" customWidth="1"/>
    <col min="5" max="5" width="21.25" style="12" customWidth="1"/>
    <col min="6" max="6" width="10.25" style="10" customWidth="1"/>
    <col min="7" max="7" width="3.375" style="12" customWidth="1"/>
    <col min="8" max="8" width="3.125" style="10" customWidth="1"/>
    <col min="9" max="9" width="3.875" style="12" customWidth="1"/>
    <col min="10" max="10" width="4.25" style="10" customWidth="1"/>
    <col min="11" max="11" width="3.875" style="12" customWidth="1"/>
    <col min="12" max="12" width="3" style="10" customWidth="1"/>
    <col min="13" max="13" width="4.125" style="12" customWidth="1"/>
    <col min="14" max="14" width="11.125" style="10" customWidth="1"/>
    <col min="15" max="16384" width="9" style="10"/>
  </cols>
  <sheetData>
    <row r="1" spans="1:14" ht="16.5" x14ac:dyDescent="0.3">
      <c r="A1" s="111" t="s">
        <v>7</v>
      </c>
      <c r="B1" s="112"/>
      <c r="C1" s="113"/>
      <c r="D1" s="111" t="s">
        <v>34</v>
      </c>
      <c r="E1" s="112"/>
      <c r="F1" s="112"/>
      <c r="G1" s="112"/>
      <c r="H1" s="112"/>
      <c r="I1" s="112"/>
      <c r="J1" s="112"/>
      <c r="K1" s="112"/>
      <c r="L1" s="112"/>
      <c r="M1" s="112"/>
      <c r="N1" s="113"/>
    </row>
    <row r="2" spans="1:14" ht="16.5" x14ac:dyDescent="0.3">
      <c r="A2" s="111" t="s">
        <v>8</v>
      </c>
      <c r="B2" s="112"/>
      <c r="C2" s="113"/>
      <c r="D2" s="111" t="s">
        <v>102</v>
      </c>
      <c r="E2" s="112"/>
      <c r="F2" s="112"/>
      <c r="G2" s="112"/>
      <c r="H2" s="112"/>
      <c r="I2" s="112"/>
      <c r="J2" s="112"/>
      <c r="K2" s="112"/>
      <c r="L2" s="112"/>
      <c r="M2" s="112"/>
      <c r="N2" s="113"/>
    </row>
    <row r="3" spans="1:14" ht="13.5" x14ac:dyDescent="0.3">
      <c r="A3" s="114" t="s">
        <v>9</v>
      </c>
      <c r="B3" s="115"/>
      <c r="C3" s="116"/>
      <c r="D3" s="120" t="s">
        <v>20</v>
      </c>
      <c r="E3" s="122" t="s">
        <v>21</v>
      </c>
      <c r="F3" s="123"/>
      <c r="G3" s="123"/>
      <c r="H3" s="123"/>
      <c r="I3" s="123"/>
      <c r="J3" s="123"/>
      <c r="K3" s="123"/>
      <c r="L3" s="123"/>
      <c r="M3" s="123"/>
      <c r="N3" s="123"/>
    </row>
    <row r="4" spans="1:14" ht="14.25" thickBot="1" x14ac:dyDescent="0.35">
      <c r="A4" s="117"/>
      <c r="B4" s="118"/>
      <c r="C4" s="119"/>
      <c r="D4" s="121"/>
      <c r="E4" s="50" t="s">
        <v>26</v>
      </c>
      <c r="F4" s="124" t="s">
        <v>25</v>
      </c>
      <c r="G4" s="125"/>
      <c r="H4" s="125"/>
      <c r="I4" s="125"/>
      <c r="J4" s="125"/>
      <c r="K4" s="125"/>
      <c r="L4" s="125"/>
      <c r="M4" s="126"/>
      <c r="N4" s="20" t="s">
        <v>10</v>
      </c>
    </row>
    <row r="5" spans="1:14" ht="12.75" thickTop="1" x14ac:dyDescent="0.3">
      <c r="A5" s="90" t="s">
        <v>11</v>
      </c>
      <c r="B5" s="91" t="s">
        <v>12</v>
      </c>
      <c r="C5" s="92"/>
      <c r="D5" s="96">
        <v>50822600</v>
      </c>
      <c r="E5" s="23" t="s">
        <v>103</v>
      </c>
      <c r="F5" s="42">
        <v>2000000</v>
      </c>
      <c r="G5" s="19" t="s">
        <v>13</v>
      </c>
      <c r="H5" s="42">
        <v>1</v>
      </c>
      <c r="I5" s="19" t="s">
        <v>14</v>
      </c>
      <c r="J5" s="42">
        <v>12</v>
      </c>
      <c r="K5" s="19" t="s">
        <v>15</v>
      </c>
      <c r="L5" s="42">
        <v>1</v>
      </c>
      <c r="M5" s="19" t="s">
        <v>16</v>
      </c>
      <c r="N5" s="42">
        <f>F5*H5*J5*L5</f>
        <v>24000000</v>
      </c>
    </row>
    <row r="6" spans="1:14" x14ac:dyDescent="0.3">
      <c r="A6" s="81"/>
      <c r="B6" s="93"/>
      <c r="C6" s="94"/>
      <c r="D6" s="97"/>
      <c r="E6" s="46" t="s">
        <v>104</v>
      </c>
      <c r="F6" s="43">
        <v>2235216</v>
      </c>
      <c r="G6" s="44" t="s">
        <v>13</v>
      </c>
      <c r="H6" s="43">
        <v>1</v>
      </c>
      <c r="I6" s="44" t="s">
        <v>14</v>
      </c>
      <c r="J6" s="43">
        <v>12</v>
      </c>
      <c r="K6" s="44" t="s">
        <v>15</v>
      </c>
      <c r="L6" s="43">
        <v>1</v>
      </c>
      <c r="M6" s="44" t="s">
        <v>16</v>
      </c>
      <c r="N6" s="42">
        <f>F6*H6*J6*L6+8</f>
        <v>26822600</v>
      </c>
    </row>
    <row r="7" spans="1:14" x14ac:dyDescent="0.3">
      <c r="A7" s="81"/>
      <c r="B7" s="87"/>
      <c r="C7" s="95"/>
      <c r="D7" s="98"/>
      <c r="E7" s="78" t="s">
        <v>22</v>
      </c>
      <c r="F7" s="99"/>
      <c r="G7" s="99"/>
      <c r="H7" s="99"/>
      <c r="I7" s="99"/>
      <c r="J7" s="99"/>
      <c r="K7" s="99"/>
      <c r="L7" s="99"/>
      <c r="M7" s="99"/>
      <c r="N7" s="45">
        <f>SUM(N5:N6)</f>
        <v>50822600</v>
      </c>
    </row>
    <row r="8" spans="1:14" ht="24" x14ac:dyDescent="0.3">
      <c r="A8" s="81"/>
      <c r="B8" s="100" t="s">
        <v>17</v>
      </c>
      <c r="C8" s="102" t="s">
        <v>105</v>
      </c>
      <c r="D8" s="158">
        <v>25021160</v>
      </c>
      <c r="E8" s="52" t="s">
        <v>126</v>
      </c>
      <c r="F8" s="43">
        <v>1189263</v>
      </c>
      <c r="G8" s="44" t="s">
        <v>0</v>
      </c>
      <c r="H8" s="43">
        <v>1</v>
      </c>
      <c r="I8" s="44" t="s">
        <v>1</v>
      </c>
      <c r="J8" s="43">
        <v>12</v>
      </c>
      <c r="K8" s="44" t="s">
        <v>3</v>
      </c>
      <c r="L8" s="43">
        <v>1</v>
      </c>
      <c r="M8" s="44" t="s">
        <v>2</v>
      </c>
      <c r="N8" s="43">
        <v>14271160</v>
      </c>
    </row>
    <row r="9" spans="1:14" s="41" customFormat="1" ht="24" x14ac:dyDescent="0.3">
      <c r="A9" s="81"/>
      <c r="B9" s="101"/>
      <c r="C9" s="103"/>
      <c r="D9" s="159"/>
      <c r="E9" s="52" t="s">
        <v>127</v>
      </c>
      <c r="F9" s="43">
        <v>800000</v>
      </c>
      <c r="G9" s="44" t="s">
        <v>0</v>
      </c>
      <c r="H9" s="43">
        <v>1</v>
      </c>
      <c r="I9" s="44" t="s">
        <v>1</v>
      </c>
      <c r="J9" s="43">
        <v>12</v>
      </c>
      <c r="K9" s="44" t="s">
        <v>3</v>
      </c>
      <c r="L9" s="43">
        <v>1</v>
      </c>
      <c r="M9" s="44" t="s">
        <v>2</v>
      </c>
      <c r="N9" s="43">
        <v>9600000</v>
      </c>
    </row>
    <row r="10" spans="1:14" x14ac:dyDescent="0.3">
      <c r="A10" s="81"/>
      <c r="B10" s="101"/>
      <c r="C10" s="103"/>
      <c r="D10" s="159"/>
      <c r="E10" s="52" t="s">
        <v>106</v>
      </c>
      <c r="F10" s="43">
        <v>200000</v>
      </c>
      <c r="G10" s="44" t="s">
        <v>0</v>
      </c>
      <c r="H10" s="43">
        <v>4</v>
      </c>
      <c r="I10" s="44" t="s">
        <v>1</v>
      </c>
      <c r="J10" s="43">
        <v>1</v>
      </c>
      <c r="K10" s="44" t="s">
        <v>3</v>
      </c>
      <c r="L10" s="43">
        <v>1</v>
      </c>
      <c r="M10" s="44" t="s">
        <v>2</v>
      </c>
      <c r="N10" s="43">
        <v>800000</v>
      </c>
    </row>
    <row r="11" spans="1:14" x14ac:dyDescent="0.3">
      <c r="A11" s="81"/>
      <c r="B11" s="101"/>
      <c r="C11" s="103"/>
      <c r="D11" s="159"/>
      <c r="E11" s="46" t="s">
        <v>107</v>
      </c>
      <c r="F11" s="43">
        <v>70000</v>
      </c>
      <c r="G11" s="44" t="s">
        <v>0</v>
      </c>
      <c r="H11" s="43">
        <v>5</v>
      </c>
      <c r="I11" s="44" t="s">
        <v>1</v>
      </c>
      <c r="J11" s="43">
        <v>1</v>
      </c>
      <c r="K11" s="44" t="s">
        <v>3</v>
      </c>
      <c r="L11" s="43">
        <v>1</v>
      </c>
      <c r="M11" s="44" t="s">
        <v>2</v>
      </c>
      <c r="N11" s="43">
        <v>350000</v>
      </c>
    </row>
    <row r="12" spans="1:14" x14ac:dyDescent="0.3">
      <c r="A12" s="81"/>
      <c r="B12" s="101"/>
      <c r="C12" s="142"/>
      <c r="D12" s="160"/>
      <c r="E12" s="139" t="s">
        <v>23</v>
      </c>
      <c r="F12" s="77"/>
      <c r="G12" s="77"/>
      <c r="H12" s="77"/>
      <c r="I12" s="77"/>
      <c r="J12" s="77"/>
      <c r="K12" s="77"/>
      <c r="L12" s="77"/>
      <c r="M12" s="78"/>
      <c r="N12" s="45">
        <f>SUM(N8:N11)</f>
        <v>25021160</v>
      </c>
    </row>
    <row r="13" spans="1:14" x14ac:dyDescent="0.3">
      <c r="A13" s="81"/>
      <c r="B13" s="101"/>
      <c r="C13" s="102" t="s">
        <v>108</v>
      </c>
      <c r="D13" s="161">
        <v>37156240</v>
      </c>
      <c r="E13" s="46" t="s">
        <v>109</v>
      </c>
      <c r="F13" s="43">
        <v>70000</v>
      </c>
      <c r="G13" s="44" t="s">
        <v>0</v>
      </c>
      <c r="H13" s="43">
        <v>1</v>
      </c>
      <c r="I13" s="44" t="s">
        <v>1</v>
      </c>
      <c r="J13" s="43">
        <v>88</v>
      </c>
      <c r="K13" s="44" t="s">
        <v>110</v>
      </c>
      <c r="L13" s="43">
        <v>1</v>
      </c>
      <c r="M13" s="44" t="s">
        <v>2</v>
      </c>
      <c r="N13" s="43">
        <f>F13*H13*J13*L13</f>
        <v>6160000</v>
      </c>
    </row>
    <row r="14" spans="1:14" x14ac:dyDescent="0.3">
      <c r="A14" s="81"/>
      <c r="B14" s="101"/>
      <c r="C14" s="103"/>
      <c r="D14" s="162"/>
      <c r="E14" s="46" t="s">
        <v>111</v>
      </c>
      <c r="F14" s="43">
        <v>50000</v>
      </c>
      <c r="G14" s="44" t="s">
        <v>0</v>
      </c>
      <c r="H14" s="43">
        <v>2</v>
      </c>
      <c r="I14" s="44" t="s">
        <v>1</v>
      </c>
      <c r="J14" s="43">
        <v>88</v>
      </c>
      <c r="K14" s="44" t="s">
        <v>110</v>
      </c>
      <c r="L14" s="43">
        <v>1</v>
      </c>
      <c r="M14" s="44" t="s">
        <v>2</v>
      </c>
      <c r="N14" s="43">
        <f t="shared" ref="N14:N20" si="0">F14*H14*J14*L14</f>
        <v>8800000</v>
      </c>
    </row>
    <row r="15" spans="1:14" x14ac:dyDescent="0.3">
      <c r="A15" s="81"/>
      <c r="B15" s="101"/>
      <c r="C15" s="103"/>
      <c r="D15" s="162"/>
      <c r="E15" s="46" t="s">
        <v>112</v>
      </c>
      <c r="F15" s="43">
        <v>100000</v>
      </c>
      <c r="G15" s="44" t="s">
        <v>0</v>
      </c>
      <c r="H15" s="43">
        <v>3</v>
      </c>
      <c r="I15" s="44" t="s">
        <v>1</v>
      </c>
      <c r="J15" s="43">
        <v>2</v>
      </c>
      <c r="K15" s="44" t="s">
        <v>3</v>
      </c>
      <c r="L15" s="43">
        <v>1</v>
      </c>
      <c r="M15" s="44" t="s">
        <v>2</v>
      </c>
      <c r="N15" s="43">
        <f t="shared" si="0"/>
        <v>600000</v>
      </c>
    </row>
    <row r="16" spans="1:14" x14ac:dyDescent="0.3">
      <c r="A16" s="81"/>
      <c r="B16" s="101"/>
      <c r="C16" s="103"/>
      <c r="D16" s="162"/>
      <c r="E16" s="46" t="s">
        <v>113</v>
      </c>
      <c r="F16" s="43">
        <v>187500</v>
      </c>
      <c r="G16" s="44" t="s">
        <v>0</v>
      </c>
      <c r="H16" s="43">
        <v>8</v>
      </c>
      <c r="I16" s="44" t="s">
        <v>1</v>
      </c>
      <c r="J16" s="43">
        <v>8</v>
      </c>
      <c r="K16" s="44" t="s">
        <v>3</v>
      </c>
      <c r="L16" s="43">
        <v>1</v>
      </c>
      <c r="M16" s="44" t="s">
        <v>2</v>
      </c>
      <c r="N16" s="43">
        <f t="shared" si="0"/>
        <v>12000000</v>
      </c>
    </row>
    <row r="17" spans="1:14" x14ac:dyDescent="0.3">
      <c r="A17" s="81"/>
      <c r="B17" s="101"/>
      <c r="C17" s="103"/>
      <c r="D17" s="162"/>
      <c r="E17" s="46" t="s">
        <v>114</v>
      </c>
      <c r="F17" s="43">
        <v>3000000</v>
      </c>
      <c r="G17" s="44" t="s">
        <v>0</v>
      </c>
      <c r="H17" s="43">
        <v>1</v>
      </c>
      <c r="I17" s="44" t="s">
        <v>3</v>
      </c>
      <c r="J17" s="43">
        <v>1</v>
      </c>
      <c r="K17" s="44" t="s">
        <v>3</v>
      </c>
      <c r="L17" s="43">
        <v>1</v>
      </c>
      <c r="M17" s="44" t="s">
        <v>2</v>
      </c>
      <c r="N17" s="43">
        <f t="shared" si="0"/>
        <v>3000000</v>
      </c>
    </row>
    <row r="18" spans="1:14" x14ac:dyDescent="0.3">
      <c r="A18" s="81"/>
      <c r="B18" s="101"/>
      <c r="C18" s="103"/>
      <c r="D18" s="162"/>
      <c r="E18" s="46" t="s">
        <v>115</v>
      </c>
      <c r="F18" s="43">
        <v>100000</v>
      </c>
      <c r="G18" s="44" t="s">
        <v>0</v>
      </c>
      <c r="H18" s="43">
        <v>3</v>
      </c>
      <c r="I18" s="44" t="s">
        <v>1</v>
      </c>
      <c r="J18" s="43">
        <v>2</v>
      </c>
      <c r="K18" s="44" t="s">
        <v>3</v>
      </c>
      <c r="L18" s="43">
        <v>1</v>
      </c>
      <c r="M18" s="44" t="s">
        <v>2</v>
      </c>
      <c r="N18" s="43">
        <f t="shared" si="0"/>
        <v>600000</v>
      </c>
    </row>
    <row r="19" spans="1:14" x14ac:dyDescent="0.3">
      <c r="A19" s="81"/>
      <c r="B19" s="101"/>
      <c r="C19" s="103"/>
      <c r="D19" s="162"/>
      <c r="E19" s="46" t="s">
        <v>116</v>
      </c>
      <c r="F19" s="43">
        <v>5000</v>
      </c>
      <c r="G19" s="44" t="s">
        <v>0</v>
      </c>
      <c r="H19" s="43">
        <v>400</v>
      </c>
      <c r="I19" s="44" t="s">
        <v>1</v>
      </c>
      <c r="J19" s="43">
        <v>1</v>
      </c>
      <c r="K19" s="44" t="s">
        <v>3</v>
      </c>
      <c r="L19" s="43">
        <v>1</v>
      </c>
      <c r="M19" s="44" t="s">
        <v>2</v>
      </c>
      <c r="N19" s="43">
        <f t="shared" si="0"/>
        <v>2000000</v>
      </c>
    </row>
    <row r="20" spans="1:14" x14ac:dyDescent="0.3">
      <c r="A20" s="81"/>
      <c r="B20" s="101"/>
      <c r="C20" s="103"/>
      <c r="D20" s="162"/>
      <c r="E20" s="46" t="s">
        <v>117</v>
      </c>
      <c r="F20" s="43">
        <v>100000</v>
      </c>
      <c r="G20" s="44" t="s">
        <v>0</v>
      </c>
      <c r="H20" s="43">
        <v>10</v>
      </c>
      <c r="I20" s="44" t="s">
        <v>1</v>
      </c>
      <c r="J20" s="43">
        <v>1</v>
      </c>
      <c r="K20" s="44" t="s">
        <v>3</v>
      </c>
      <c r="L20" s="43">
        <v>1</v>
      </c>
      <c r="M20" s="44" t="s">
        <v>2</v>
      </c>
      <c r="N20" s="43">
        <f t="shared" si="0"/>
        <v>1000000</v>
      </c>
    </row>
    <row r="21" spans="1:14" x14ac:dyDescent="0.3">
      <c r="A21" s="81"/>
      <c r="B21" s="101"/>
      <c r="C21" s="103"/>
      <c r="D21" s="162"/>
      <c r="E21" s="46" t="s">
        <v>118</v>
      </c>
      <c r="F21" s="43">
        <v>8990</v>
      </c>
      <c r="G21" s="44" t="s">
        <v>0</v>
      </c>
      <c r="H21" s="43">
        <v>333</v>
      </c>
      <c r="I21" s="44" t="s">
        <v>1</v>
      </c>
      <c r="J21" s="43">
        <v>1</v>
      </c>
      <c r="K21" s="44" t="s">
        <v>3</v>
      </c>
      <c r="L21" s="43">
        <v>1</v>
      </c>
      <c r="M21" s="44" t="s">
        <v>2</v>
      </c>
      <c r="N21" s="43">
        <v>2996240</v>
      </c>
    </row>
    <row r="22" spans="1:14" x14ac:dyDescent="0.3">
      <c r="A22" s="81"/>
      <c r="B22" s="141"/>
      <c r="C22" s="142"/>
      <c r="D22" s="163"/>
      <c r="E22" s="139" t="s">
        <v>23</v>
      </c>
      <c r="F22" s="77"/>
      <c r="G22" s="77"/>
      <c r="H22" s="77"/>
      <c r="I22" s="77"/>
      <c r="J22" s="77"/>
      <c r="K22" s="77"/>
      <c r="L22" s="77"/>
      <c r="M22" s="78"/>
      <c r="N22" s="45">
        <f>SUM(N13:N21)</f>
        <v>37156240</v>
      </c>
    </row>
    <row r="23" spans="1:14" x14ac:dyDescent="0.3">
      <c r="A23" s="81"/>
      <c r="B23" s="88" t="s">
        <v>30</v>
      </c>
      <c r="C23" s="89"/>
      <c r="D23" s="47">
        <f>SUM(D5,D8,D13)</f>
        <v>113000000</v>
      </c>
      <c r="E23" s="140" t="s">
        <v>27</v>
      </c>
      <c r="F23" s="79"/>
      <c r="G23" s="79"/>
      <c r="H23" s="79"/>
      <c r="I23" s="79"/>
      <c r="J23" s="79"/>
      <c r="K23" s="79"/>
      <c r="L23" s="79"/>
      <c r="M23" s="80"/>
      <c r="N23" s="17">
        <f>SUM(N7,N12,N22)</f>
        <v>113000000</v>
      </c>
    </row>
    <row r="24" spans="1:14" x14ac:dyDescent="0.3">
      <c r="A24" s="81" t="s">
        <v>31</v>
      </c>
      <c r="B24" s="82" t="s">
        <v>12</v>
      </c>
      <c r="C24" s="83"/>
      <c r="D24" s="53">
        <v>16187400</v>
      </c>
      <c r="E24" s="77" t="s">
        <v>24</v>
      </c>
      <c r="F24" s="77"/>
      <c r="G24" s="77"/>
      <c r="H24" s="77"/>
      <c r="I24" s="77"/>
      <c r="J24" s="77"/>
      <c r="K24" s="77"/>
      <c r="L24" s="77"/>
      <c r="M24" s="78"/>
      <c r="N24" s="45">
        <v>16428140</v>
      </c>
    </row>
    <row r="25" spans="1:14" ht="24" x14ac:dyDescent="0.3">
      <c r="A25" s="81"/>
      <c r="B25" s="100" t="s">
        <v>17</v>
      </c>
      <c r="C25" s="30" t="s">
        <v>105</v>
      </c>
      <c r="D25" s="54">
        <v>32700</v>
      </c>
      <c r="E25" s="139" t="s">
        <v>28</v>
      </c>
      <c r="F25" s="77"/>
      <c r="G25" s="77"/>
      <c r="H25" s="77"/>
      <c r="I25" s="77"/>
      <c r="J25" s="77"/>
      <c r="K25" s="77"/>
      <c r="L25" s="77"/>
      <c r="M25" s="78"/>
      <c r="N25" s="55">
        <v>32700</v>
      </c>
    </row>
    <row r="26" spans="1:14" ht="24" x14ac:dyDescent="0.3">
      <c r="A26" s="81"/>
      <c r="B26" s="141"/>
      <c r="C26" s="30" t="s">
        <v>108</v>
      </c>
      <c r="D26" s="56">
        <v>8430000</v>
      </c>
      <c r="E26" s="139" t="s">
        <v>28</v>
      </c>
      <c r="F26" s="77"/>
      <c r="G26" s="77"/>
      <c r="H26" s="77"/>
      <c r="I26" s="77"/>
      <c r="J26" s="77"/>
      <c r="K26" s="77"/>
      <c r="L26" s="77"/>
      <c r="M26" s="78"/>
      <c r="N26" s="57">
        <v>15856260</v>
      </c>
    </row>
    <row r="27" spans="1:14" x14ac:dyDescent="0.3">
      <c r="A27" s="81"/>
      <c r="B27" s="82" t="s">
        <v>87</v>
      </c>
      <c r="C27" s="83"/>
      <c r="D27" s="53">
        <v>18734580</v>
      </c>
      <c r="E27" s="77" t="s">
        <v>119</v>
      </c>
      <c r="F27" s="77"/>
      <c r="G27" s="77"/>
      <c r="H27" s="77"/>
      <c r="I27" s="77"/>
      <c r="J27" s="77"/>
      <c r="K27" s="77"/>
      <c r="L27" s="77"/>
      <c r="M27" s="78"/>
      <c r="N27" s="45">
        <v>18734580</v>
      </c>
    </row>
    <row r="28" spans="1:14" x14ac:dyDescent="0.3">
      <c r="A28" s="81"/>
      <c r="B28" s="88" t="s">
        <v>30</v>
      </c>
      <c r="C28" s="89"/>
      <c r="D28" s="58">
        <f>SUM(D24,D25,D26,D27)</f>
        <v>43384680</v>
      </c>
      <c r="E28" s="79" t="s">
        <v>29</v>
      </c>
      <c r="F28" s="79"/>
      <c r="G28" s="79"/>
      <c r="H28" s="79"/>
      <c r="I28" s="79"/>
      <c r="J28" s="79"/>
      <c r="K28" s="79"/>
      <c r="L28" s="79"/>
      <c r="M28" s="80"/>
      <c r="N28" s="17">
        <f>SUM(N24,N25,N26,N27)</f>
        <v>51051680</v>
      </c>
    </row>
    <row r="29" spans="1:14" x14ac:dyDescent="0.3">
      <c r="A29" s="76" t="s">
        <v>19</v>
      </c>
      <c r="B29" s="76"/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18">
        <f>SUM(N28,N23)</f>
        <v>164051680</v>
      </c>
    </row>
  </sheetData>
  <sheetProtection formatCells="0" formatColumns="0" formatRows="0" deleteColumns="0" deleteRows="0"/>
  <mergeCells count="32">
    <mergeCell ref="A5:A23"/>
    <mergeCell ref="B5:C7"/>
    <mergeCell ref="D5:D7"/>
    <mergeCell ref="E7:M7"/>
    <mergeCell ref="B8:B22"/>
    <mergeCell ref="C8:C12"/>
    <mergeCell ref="D8:D12"/>
    <mergeCell ref="E12:M12"/>
    <mergeCell ref="C13:C22"/>
    <mergeCell ref="D13:D22"/>
    <mergeCell ref="E22:M22"/>
    <mergeCell ref="B23:C23"/>
    <mergeCell ref="E23:M23"/>
    <mergeCell ref="A1:C1"/>
    <mergeCell ref="D1:N1"/>
    <mergeCell ref="A2:C2"/>
    <mergeCell ref="D2:N2"/>
    <mergeCell ref="A3:C4"/>
    <mergeCell ref="D3:D4"/>
    <mergeCell ref="E3:N3"/>
    <mergeCell ref="F4:M4"/>
    <mergeCell ref="A29:M29"/>
    <mergeCell ref="A24:A28"/>
    <mergeCell ref="B24:C24"/>
    <mergeCell ref="E24:M24"/>
    <mergeCell ref="B25:B26"/>
    <mergeCell ref="E25:M25"/>
    <mergeCell ref="E26:M26"/>
    <mergeCell ref="B27:C27"/>
    <mergeCell ref="E27:M27"/>
    <mergeCell ref="B28:C28"/>
    <mergeCell ref="E28:M28"/>
  </mergeCells>
  <phoneticPr fontId="3" type="noConversion"/>
  <pageMargins left="0.23622047244094491" right="0.23622047244094491" top="0.74803149606299213" bottom="0.74803149606299213" header="0.11811023622047245" footer="0.11811023622047245"/>
  <pageSetup paperSize="9" scale="88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2"/>
  <sheetViews>
    <sheetView view="pageBreakPreview" zoomScale="120" zoomScaleNormal="130" zoomScaleSheetLayoutView="120" workbookViewId="0">
      <selection activeCell="I30" sqref="I30"/>
    </sheetView>
  </sheetViews>
  <sheetFormatPr defaultRowHeight="12" x14ac:dyDescent="0.3"/>
  <cols>
    <col min="1" max="1" width="5.25" style="10" bestFit="1" customWidth="1"/>
    <col min="2" max="2" width="8.5" style="10" bestFit="1" customWidth="1"/>
    <col min="3" max="3" width="8.5" style="10" customWidth="1"/>
    <col min="4" max="4" width="13.25" style="10" customWidth="1"/>
    <col min="5" max="5" width="12.75" style="11" customWidth="1"/>
    <col min="6" max="6" width="10.25" style="12" customWidth="1"/>
    <col min="7" max="7" width="3.625" style="10" customWidth="1"/>
    <col min="8" max="8" width="9" style="12"/>
    <col min="9" max="9" width="3.125" style="10" customWidth="1"/>
    <col min="10" max="10" width="9" style="12"/>
    <col min="11" max="11" width="3.25" style="10" customWidth="1"/>
    <col min="12" max="12" width="9" style="12"/>
    <col min="13" max="13" width="3" style="10" customWidth="1"/>
    <col min="14" max="14" width="13" style="12" customWidth="1"/>
    <col min="15" max="16384" width="9" style="10"/>
  </cols>
  <sheetData>
    <row r="1" spans="1:14" ht="16.5" x14ac:dyDescent="0.3">
      <c r="A1" s="111" t="s">
        <v>7</v>
      </c>
      <c r="B1" s="112"/>
      <c r="C1" s="113"/>
      <c r="D1" s="111" t="s">
        <v>34</v>
      </c>
      <c r="E1" s="112"/>
      <c r="F1" s="112"/>
      <c r="G1" s="112"/>
      <c r="H1" s="112"/>
      <c r="I1" s="112"/>
      <c r="J1" s="112"/>
      <c r="K1" s="112"/>
      <c r="L1" s="112"/>
      <c r="M1" s="112"/>
      <c r="N1" s="113"/>
    </row>
    <row r="2" spans="1:14" ht="16.5" x14ac:dyDescent="0.3">
      <c r="A2" s="111" t="s">
        <v>8</v>
      </c>
      <c r="B2" s="112"/>
      <c r="C2" s="113"/>
      <c r="D2" s="111" t="s">
        <v>35</v>
      </c>
      <c r="E2" s="112"/>
      <c r="F2" s="112"/>
      <c r="G2" s="112"/>
      <c r="H2" s="112"/>
      <c r="I2" s="112"/>
      <c r="J2" s="112"/>
      <c r="K2" s="112"/>
      <c r="L2" s="112"/>
      <c r="M2" s="112"/>
      <c r="N2" s="113"/>
    </row>
    <row r="3" spans="1:14" ht="16.5" customHeight="1" x14ac:dyDescent="0.3">
      <c r="A3" s="114" t="s">
        <v>9</v>
      </c>
      <c r="B3" s="115"/>
      <c r="C3" s="116"/>
      <c r="D3" s="120" t="s">
        <v>20</v>
      </c>
      <c r="E3" s="122" t="s">
        <v>21</v>
      </c>
      <c r="F3" s="123"/>
      <c r="G3" s="123"/>
      <c r="H3" s="123"/>
      <c r="I3" s="123"/>
      <c r="J3" s="123"/>
      <c r="K3" s="123"/>
      <c r="L3" s="123"/>
      <c r="M3" s="123"/>
      <c r="N3" s="123"/>
    </row>
    <row r="4" spans="1:14" ht="17.25" customHeight="1" thickBot="1" x14ac:dyDescent="0.35">
      <c r="A4" s="117"/>
      <c r="B4" s="118"/>
      <c r="C4" s="119"/>
      <c r="D4" s="121"/>
      <c r="E4" s="27" t="s">
        <v>26</v>
      </c>
      <c r="F4" s="131" t="s">
        <v>25</v>
      </c>
      <c r="G4" s="132"/>
      <c r="H4" s="132"/>
      <c r="I4" s="132"/>
      <c r="J4" s="132"/>
      <c r="K4" s="132"/>
      <c r="L4" s="132"/>
      <c r="M4" s="133"/>
      <c r="N4" s="20" t="s">
        <v>10</v>
      </c>
    </row>
    <row r="5" spans="1:14" ht="17.25" customHeight="1" thickTop="1" x14ac:dyDescent="0.3">
      <c r="A5" s="90" t="s">
        <v>11</v>
      </c>
      <c r="B5" s="101" t="s">
        <v>12</v>
      </c>
      <c r="C5" s="167"/>
      <c r="D5" s="137">
        <v>57100000</v>
      </c>
      <c r="E5" s="23" t="s">
        <v>122</v>
      </c>
      <c r="F5" s="13">
        <v>2664200</v>
      </c>
      <c r="G5" s="19" t="s">
        <v>13</v>
      </c>
      <c r="H5" s="13">
        <v>1</v>
      </c>
      <c r="I5" s="19" t="s">
        <v>14</v>
      </c>
      <c r="J5" s="13">
        <v>12</v>
      </c>
      <c r="K5" s="19" t="s">
        <v>15</v>
      </c>
      <c r="L5" s="13">
        <v>1</v>
      </c>
      <c r="M5" s="19" t="s">
        <v>16</v>
      </c>
      <c r="N5" s="13">
        <f>F5*H5*J5*L5</f>
        <v>31970400</v>
      </c>
    </row>
    <row r="6" spans="1:14" x14ac:dyDescent="0.3">
      <c r="A6" s="81"/>
      <c r="B6" s="101"/>
      <c r="C6" s="103"/>
      <c r="D6" s="164"/>
      <c r="E6" s="24" t="s">
        <v>123</v>
      </c>
      <c r="F6" s="14">
        <v>2094133</v>
      </c>
      <c r="G6" s="16" t="s">
        <v>13</v>
      </c>
      <c r="H6" s="14">
        <v>1</v>
      </c>
      <c r="I6" s="16" t="s">
        <v>14</v>
      </c>
      <c r="J6" s="14">
        <v>12</v>
      </c>
      <c r="K6" s="16" t="s">
        <v>15</v>
      </c>
      <c r="L6" s="14">
        <v>1</v>
      </c>
      <c r="M6" s="16" t="s">
        <v>16</v>
      </c>
      <c r="N6" s="13">
        <f>F6*H6*J6*L6+4</f>
        <v>25129600</v>
      </c>
    </row>
    <row r="7" spans="1:14" x14ac:dyDescent="0.3">
      <c r="A7" s="81"/>
      <c r="B7" s="141"/>
      <c r="C7" s="142"/>
      <c r="D7" s="165"/>
      <c r="E7" s="78" t="s">
        <v>22</v>
      </c>
      <c r="F7" s="99"/>
      <c r="G7" s="99"/>
      <c r="H7" s="99"/>
      <c r="I7" s="99"/>
      <c r="J7" s="99"/>
      <c r="K7" s="99"/>
      <c r="L7" s="99"/>
      <c r="M7" s="99"/>
      <c r="N7" s="22">
        <f>SUM(N5:N6)</f>
        <v>57100000</v>
      </c>
    </row>
    <row r="8" spans="1:14" x14ac:dyDescent="0.3">
      <c r="A8" s="81"/>
      <c r="B8" s="100" t="s">
        <v>17</v>
      </c>
      <c r="C8" s="102" t="s">
        <v>36</v>
      </c>
      <c r="D8" s="166">
        <f>N14</f>
        <v>24700000</v>
      </c>
      <c r="E8" s="24" t="s">
        <v>37</v>
      </c>
      <c r="F8" s="14">
        <v>33462</v>
      </c>
      <c r="G8" s="16" t="s">
        <v>0</v>
      </c>
      <c r="H8" s="14">
        <v>130</v>
      </c>
      <c r="I8" s="16" t="s">
        <v>1</v>
      </c>
      <c r="J8" s="14">
        <v>1</v>
      </c>
      <c r="K8" s="16" t="s">
        <v>3</v>
      </c>
      <c r="L8" s="14">
        <v>1</v>
      </c>
      <c r="M8" s="16" t="s">
        <v>2</v>
      </c>
      <c r="N8" s="13">
        <f>F8*H8*J8*L8-60</f>
        <v>4350000</v>
      </c>
    </row>
    <row r="9" spans="1:14" x14ac:dyDescent="0.3">
      <c r="A9" s="81"/>
      <c r="B9" s="101"/>
      <c r="C9" s="103"/>
      <c r="D9" s="164"/>
      <c r="E9" s="24" t="s">
        <v>38</v>
      </c>
      <c r="F9" s="14">
        <v>20000</v>
      </c>
      <c r="G9" s="16" t="s">
        <v>0</v>
      </c>
      <c r="H9" s="14">
        <v>150</v>
      </c>
      <c r="I9" s="16" t="s">
        <v>41</v>
      </c>
      <c r="J9" s="14">
        <v>1</v>
      </c>
      <c r="K9" s="16" t="s">
        <v>3</v>
      </c>
      <c r="L9" s="14">
        <v>1</v>
      </c>
      <c r="M9" s="16" t="s">
        <v>2</v>
      </c>
      <c r="N9" s="13">
        <f t="shared" ref="N9:N13" si="0">F9*H9*J9*L9</f>
        <v>3000000</v>
      </c>
    </row>
    <row r="10" spans="1:14" x14ac:dyDescent="0.3">
      <c r="A10" s="81"/>
      <c r="B10" s="101"/>
      <c r="C10" s="103"/>
      <c r="D10" s="164"/>
      <c r="E10" s="24" t="s">
        <v>39</v>
      </c>
      <c r="F10" s="14">
        <v>2750000</v>
      </c>
      <c r="G10" s="16" t="s">
        <v>0</v>
      </c>
      <c r="H10" s="14">
        <v>3</v>
      </c>
      <c r="I10" s="16" t="s">
        <v>42</v>
      </c>
      <c r="J10" s="14">
        <v>1</v>
      </c>
      <c r="K10" s="16" t="s">
        <v>3</v>
      </c>
      <c r="L10" s="14">
        <v>1</v>
      </c>
      <c r="M10" s="16" t="s">
        <v>2</v>
      </c>
      <c r="N10" s="13">
        <f t="shared" si="0"/>
        <v>8250000</v>
      </c>
    </row>
    <row r="11" spans="1:14" x14ac:dyDescent="0.3">
      <c r="A11" s="81"/>
      <c r="B11" s="101"/>
      <c r="C11" s="103"/>
      <c r="D11" s="164"/>
      <c r="E11" s="24" t="s">
        <v>40</v>
      </c>
      <c r="F11" s="14">
        <v>4400000</v>
      </c>
      <c r="G11" s="16" t="s">
        <v>0</v>
      </c>
      <c r="H11" s="14">
        <v>1</v>
      </c>
      <c r="I11" s="16" t="s">
        <v>18</v>
      </c>
      <c r="J11" s="14">
        <v>1</v>
      </c>
      <c r="K11" s="16" t="s">
        <v>3</v>
      </c>
      <c r="L11" s="14">
        <v>1</v>
      </c>
      <c r="M11" s="16" t="s">
        <v>2</v>
      </c>
      <c r="N11" s="13">
        <f t="shared" si="0"/>
        <v>4400000</v>
      </c>
    </row>
    <row r="12" spans="1:14" x14ac:dyDescent="0.3">
      <c r="A12" s="81"/>
      <c r="B12" s="101"/>
      <c r="C12" s="103"/>
      <c r="D12" s="164"/>
      <c r="E12" s="24" t="s">
        <v>43</v>
      </c>
      <c r="F12" s="14">
        <v>10200</v>
      </c>
      <c r="G12" s="16" t="s">
        <v>13</v>
      </c>
      <c r="H12" s="14">
        <v>200</v>
      </c>
      <c r="I12" s="16" t="s">
        <v>41</v>
      </c>
      <c r="J12" s="14">
        <v>1</v>
      </c>
      <c r="K12" s="16" t="s">
        <v>18</v>
      </c>
      <c r="L12" s="14">
        <v>1</v>
      </c>
      <c r="M12" s="16" t="s">
        <v>16</v>
      </c>
      <c r="N12" s="13">
        <f t="shared" si="0"/>
        <v>2040000</v>
      </c>
    </row>
    <row r="13" spans="1:14" x14ac:dyDescent="0.3">
      <c r="A13" s="81"/>
      <c r="B13" s="101"/>
      <c r="C13" s="103"/>
      <c r="D13" s="164"/>
      <c r="E13" s="24" t="s">
        <v>44</v>
      </c>
      <c r="F13" s="14">
        <v>2660000</v>
      </c>
      <c r="G13" s="16" t="s">
        <v>13</v>
      </c>
      <c r="H13" s="14">
        <v>1</v>
      </c>
      <c r="I13" s="16" t="s">
        <v>18</v>
      </c>
      <c r="J13" s="14">
        <v>1</v>
      </c>
      <c r="K13" s="16" t="s">
        <v>18</v>
      </c>
      <c r="L13" s="14">
        <v>1</v>
      </c>
      <c r="M13" s="16" t="s">
        <v>16</v>
      </c>
      <c r="N13" s="13">
        <f t="shared" si="0"/>
        <v>2660000</v>
      </c>
    </row>
    <row r="14" spans="1:14" x14ac:dyDescent="0.3">
      <c r="A14" s="81"/>
      <c r="B14" s="101"/>
      <c r="C14" s="142"/>
      <c r="D14" s="165"/>
      <c r="E14" s="77" t="s">
        <v>23</v>
      </c>
      <c r="F14" s="77"/>
      <c r="G14" s="77"/>
      <c r="H14" s="77"/>
      <c r="I14" s="77"/>
      <c r="J14" s="77"/>
      <c r="K14" s="77"/>
      <c r="L14" s="77"/>
      <c r="M14" s="78"/>
      <c r="N14" s="22">
        <f>SUM(N8:N13)</f>
        <v>24700000</v>
      </c>
    </row>
    <row r="15" spans="1:14" s="41" customFormat="1" x14ac:dyDescent="0.3">
      <c r="A15" s="81"/>
      <c r="B15" s="101"/>
      <c r="C15" s="102" t="s">
        <v>125</v>
      </c>
      <c r="D15" s="166">
        <f>N16</f>
        <v>3000000</v>
      </c>
      <c r="E15" s="46" t="s">
        <v>124</v>
      </c>
      <c r="F15" s="43">
        <v>3000000</v>
      </c>
      <c r="G15" s="44" t="s">
        <v>13</v>
      </c>
      <c r="H15" s="43">
        <v>1</v>
      </c>
      <c r="I15" s="44" t="s">
        <v>18</v>
      </c>
      <c r="J15" s="43">
        <v>1</v>
      </c>
      <c r="K15" s="44" t="s">
        <v>18</v>
      </c>
      <c r="L15" s="43">
        <v>1</v>
      </c>
      <c r="M15" s="44" t="s">
        <v>16</v>
      </c>
      <c r="N15" s="42">
        <f t="shared" ref="N15" si="1">F15*H15*J15*L15</f>
        <v>3000000</v>
      </c>
    </row>
    <row r="16" spans="1:14" s="41" customFormat="1" x14ac:dyDescent="0.3">
      <c r="A16" s="81"/>
      <c r="B16" s="141"/>
      <c r="C16" s="142"/>
      <c r="D16" s="165"/>
      <c r="E16" s="77" t="s">
        <v>23</v>
      </c>
      <c r="F16" s="77"/>
      <c r="G16" s="77"/>
      <c r="H16" s="77"/>
      <c r="I16" s="77"/>
      <c r="J16" s="77"/>
      <c r="K16" s="77"/>
      <c r="L16" s="77"/>
      <c r="M16" s="78"/>
      <c r="N16" s="45">
        <f>N15</f>
        <v>3000000</v>
      </c>
    </row>
    <row r="17" spans="1:14" x14ac:dyDescent="0.3">
      <c r="A17" s="81"/>
      <c r="B17" s="21" t="s">
        <v>30</v>
      </c>
      <c r="C17" s="29"/>
      <c r="D17" s="25"/>
      <c r="E17" s="79" t="s">
        <v>27</v>
      </c>
      <c r="F17" s="79"/>
      <c r="G17" s="79"/>
      <c r="H17" s="79"/>
      <c r="I17" s="79"/>
      <c r="J17" s="79"/>
      <c r="K17" s="79"/>
      <c r="L17" s="79"/>
      <c r="M17" s="80"/>
      <c r="N17" s="17">
        <f>SUM(N7,N14,N16)</f>
        <v>84800000</v>
      </c>
    </row>
    <row r="18" spans="1:14" x14ac:dyDescent="0.3">
      <c r="A18" s="81" t="s">
        <v>31</v>
      </c>
      <c r="B18" s="26" t="s">
        <v>12</v>
      </c>
      <c r="C18" s="28"/>
      <c r="D18" s="64">
        <v>44360000</v>
      </c>
      <c r="E18" s="77" t="s">
        <v>24</v>
      </c>
      <c r="F18" s="77"/>
      <c r="G18" s="77"/>
      <c r="H18" s="77"/>
      <c r="I18" s="77"/>
      <c r="J18" s="77"/>
      <c r="K18" s="77"/>
      <c r="L18" s="77"/>
      <c r="M18" s="78"/>
      <c r="N18" s="22">
        <v>45784880</v>
      </c>
    </row>
    <row r="19" spans="1:14" ht="36" x14ac:dyDescent="0.3">
      <c r="A19" s="81"/>
      <c r="B19" s="59" t="s">
        <v>17</v>
      </c>
      <c r="C19" s="30" t="s">
        <v>36</v>
      </c>
      <c r="D19" s="64"/>
      <c r="E19" s="139" t="s">
        <v>28</v>
      </c>
      <c r="F19" s="77"/>
      <c r="G19" s="77"/>
      <c r="H19" s="77"/>
      <c r="I19" s="77"/>
      <c r="J19" s="77"/>
      <c r="K19" s="77"/>
      <c r="L19" s="77"/>
      <c r="M19" s="78"/>
      <c r="N19" s="22">
        <v>216150</v>
      </c>
    </row>
    <row r="20" spans="1:14" s="41" customFormat="1" x14ac:dyDescent="0.3">
      <c r="A20" s="81"/>
      <c r="B20" s="82" t="s">
        <v>87</v>
      </c>
      <c r="C20" s="83"/>
      <c r="D20" s="53">
        <v>18734580</v>
      </c>
      <c r="E20" s="77" t="s">
        <v>119</v>
      </c>
      <c r="F20" s="77"/>
      <c r="G20" s="77"/>
      <c r="H20" s="77"/>
      <c r="I20" s="77"/>
      <c r="J20" s="77"/>
      <c r="K20" s="77"/>
      <c r="L20" s="77"/>
      <c r="M20" s="78"/>
      <c r="N20" s="45">
        <v>18734580</v>
      </c>
    </row>
    <row r="21" spans="1:14" x14ac:dyDescent="0.3">
      <c r="A21" s="81"/>
      <c r="B21" s="21" t="s">
        <v>30</v>
      </c>
      <c r="C21" s="29"/>
      <c r="D21" s="25"/>
      <c r="E21" s="79" t="s">
        <v>29</v>
      </c>
      <c r="F21" s="79"/>
      <c r="G21" s="79"/>
      <c r="H21" s="79"/>
      <c r="I21" s="79"/>
      <c r="J21" s="79"/>
      <c r="K21" s="79"/>
      <c r="L21" s="79"/>
      <c r="M21" s="80"/>
      <c r="N21" s="17">
        <f>SUM(N18:N20)</f>
        <v>64735610</v>
      </c>
    </row>
    <row r="22" spans="1:14" x14ac:dyDescent="0.3">
      <c r="A22" s="76" t="s">
        <v>19</v>
      </c>
      <c r="B22" s="76"/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18">
        <f>SUM(N21,N17)</f>
        <v>149535610</v>
      </c>
    </row>
  </sheetData>
  <sheetProtection formatCells="0" formatColumns="0" formatRows="0" deleteColumns="0" deleteRows="0"/>
  <mergeCells count="28">
    <mergeCell ref="A22:M22"/>
    <mergeCell ref="E19:M19"/>
    <mergeCell ref="E17:M17"/>
    <mergeCell ref="C8:C14"/>
    <mergeCell ref="C5:C7"/>
    <mergeCell ref="A18:A21"/>
    <mergeCell ref="E18:M18"/>
    <mergeCell ref="E21:M21"/>
    <mergeCell ref="B20:C20"/>
    <mergeCell ref="E20:M20"/>
    <mergeCell ref="E16:M16"/>
    <mergeCell ref="B8:B16"/>
    <mergeCell ref="C15:C16"/>
    <mergeCell ref="D15:D16"/>
    <mergeCell ref="A5:A17"/>
    <mergeCell ref="B5:B7"/>
    <mergeCell ref="D5:D7"/>
    <mergeCell ref="E7:M7"/>
    <mergeCell ref="D8:D14"/>
    <mergeCell ref="E14:M14"/>
    <mergeCell ref="A3:C4"/>
    <mergeCell ref="A2:C2"/>
    <mergeCell ref="A1:C1"/>
    <mergeCell ref="D1:N1"/>
    <mergeCell ref="D2:N2"/>
    <mergeCell ref="D3:D4"/>
    <mergeCell ref="E3:N3"/>
    <mergeCell ref="F4:M4"/>
  </mergeCells>
  <phoneticPr fontId="3" type="noConversion"/>
  <pageMargins left="0.23622047244094491" right="0.23622047244094491" top="0.74803149606299213" bottom="0.74803149606299213" header="0.11811023622047245" footer="0.11811023622047245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작성요령</vt:lpstr>
      <vt:lpstr>1. 재활전문가 양성</vt:lpstr>
      <vt:lpstr>2. 역량</vt:lpstr>
      <vt:lpstr>3. 정보접근성</vt:lpstr>
      <vt:lpstr>4. 인식개선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개발원</dc:creator>
  <cp:lastModifiedBy>최지영</cp:lastModifiedBy>
  <cp:lastPrinted>2015-01-02T07:07:50Z</cp:lastPrinted>
  <dcterms:created xsi:type="dcterms:W3CDTF">2014-01-21T02:42:23Z</dcterms:created>
  <dcterms:modified xsi:type="dcterms:W3CDTF">2021-01-07T04:13:28Z</dcterms:modified>
</cp:coreProperties>
</file>