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8_{538D3E20-1CB0-4B22-BA74-66C8BC747E90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작성요령" sheetId="6" r:id="rId1"/>
    <sheet name="1. 재활" sheetId="16" r:id="rId2"/>
    <sheet name="2. 역량" sheetId="13" r:id="rId3"/>
    <sheet name="3. 정보" sheetId="14" r:id="rId4"/>
    <sheet name="4. 인식" sheetId="15" r:id="rId5"/>
    <sheet name="Sheet1" sheetId="17" r:id="rId6"/>
  </sheets>
  <calcPr calcId="181029"/>
</workbook>
</file>

<file path=xl/calcChain.xml><?xml version="1.0" encoding="utf-8"?>
<calcChain xmlns="http://schemas.openxmlformats.org/spreadsheetml/2006/main">
  <c r="N60" i="13" l="1"/>
  <c r="N23" i="14"/>
  <c r="N41" i="16"/>
  <c r="D39" i="16" l="1"/>
  <c r="N5" i="14" l="1"/>
  <c r="N6" i="14"/>
  <c r="N11" i="14"/>
  <c r="N20" i="14"/>
  <c r="D21" i="14"/>
  <c r="D26" i="14"/>
  <c r="N26" i="14"/>
  <c r="N26" i="13"/>
  <c r="N37" i="13"/>
  <c r="N18" i="13"/>
  <c r="N7" i="14" l="1"/>
  <c r="N21" i="14" s="1"/>
  <c r="N27" i="14" s="1"/>
  <c r="M12" i="15"/>
  <c r="N47" i="13"/>
  <c r="N49" i="13" l="1"/>
  <c r="N48" i="13"/>
  <c r="N50" i="13" l="1"/>
  <c r="N44" i="16"/>
  <c r="D44" i="16"/>
  <c r="M6" i="15" l="1"/>
  <c r="N6" i="13"/>
  <c r="N5" i="16" l="1"/>
  <c r="N13" i="13" l="1"/>
  <c r="N12" i="13"/>
  <c r="N11" i="13"/>
  <c r="N10" i="13"/>
  <c r="N9" i="13"/>
  <c r="N8" i="13"/>
  <c r="N14" i="13" l="1"/>
  <c r="D8" i="13" s="1"/>
  <c r="D51" i="13" s="1"/>
  <c r="N6" i="16" l="1"/>
  <c r="N7" i="16" s="1"/>
  <c r="N38" i="16" l="1"/>
  <c r="N19" i="16"/>
  <c r="N40" i="13"/>
  <c r="N36" i="13"/>
  <c r="N38" i="13"/>
  <c r="N39" i="13"/>
  <c r="N35" i="13"/>
  <c r="N30" i="13"/>
  <c r="N31" i="13"/>
  <c r="N32" i="13"/>
  <c r="N33" i="13"/>
  <c r="N29" i="13"/>
  <c r="N23" i="13"/>
  <c r="N24" i="13"/>
  <c r="N25" i="13"/>
  <c r="N27" i="13"/>
  <c r="N22" i="13"/>
  <c r="N16" i="13"/>
  <c r="N17" i="13"/>
  <c r="N19" i="13"/>
  <c r="N20" i="13"/>
  <c r="N42" i="13"/>
  <c r="N43" i="13"/>
  <c r="N44" i="13"/>
  <c r="N45" i="13"/>
  <c r="N15" i="13"/>
  <c r="D60" i="13"/>
  <c r="N46" i="13" l="1"/>
  <c r="N39" i="16"/>
  <c r="N45" i="16" s="1"/>
  <c r="N21" i="13"/>
  <c r="N28" i="13"/>
  <c r="N34" i="13"/>
  <c r="N41" i="13"/>
  <c r="M9" i="15"/>
  <c r="M10" i="15"/>
  <c r="M11" i="15"/>
  <c r="M13" i="15"/>
  <c r="M14" i="15"/>
  <c r="M15" i="15"/>
  <c r="M8" i="15"/>
  <c r="C21" i="15" l="1"/>
  <c r="M5" i="15"/>
  <c r="N5" i="13"/>
  <c r="M21" i="15" l="1"/>
  <c r="M16" i="15"/>
  <c r="C8" i="15" s="1"/>
  <c r="C17" i="15" s="1"/>
  <c r="M7" i="15"/>
  <c r="N7" i="13"/>
  <c r="N51" i="13" s="1"/>
  <c r="M17" i="15" l="1"/>
  <c r="M22" i="15" s="1"/>
  <c r="N6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박지연 멋져</author>
    <author>moonhj</author>
  </authors>
  <commentList>
    <comment ref="N4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  <comment ref="N41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moonhj:</t>
        </r>
        <r>
          <rPr>
            <sz val="9"/>
            <color indexed="81"/>
            <rFont val="Tahoma"/>
            <family val="2"/>
          </rPr>
          <t xml:space="preserve">
6/3 </t>
        </r>
        <r>
          <rPr>
            <sz val="9"/>
            <color indexed="81"/>
            <rFont val="돋움"/>
            <family val="3"/>
            <charset val="129"/>
          </rPr>
          <t>우편반송료
사업비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포함시키기로함
</t>
        </r>
        <r>
          <rPr>
            <sz val="9"/>
            <color indexed="81"/>
            <rFont val="Tahoma"/>
            <family val="2"/>
          </rPr>
          <t>3,600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박지연 멋져</author>
  </authors>
  <commentList>
    <comment ref="N4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박지연 멋져</author>
    <author>moonhj</author>
  </authors>
  <commentList>
    <comment ref="N4" authorId="0" shapeId="0" xr:uid="{00000000-0006-0000-0300-000001000000}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  <comment ref="N23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moonhj: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손보세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돋움"/>
            <family val="3"/>
            <charset val="129"/>
          </rPr>
          <t>월호
브레일타임즈</t>
        </r>
        <r>
          <rPr>
            <sz val="9"/>
            <color indexed="81"/>
            <rFont val="Tahoma"/>
            <family val="2"/>
          </rPr>
          <t xml:space="preserve"> 870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사업비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누락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박지연 멋져</author>
  </authors>
  <commentList>
    <comment ref="M4" authorId="0" shapeId="0" xr:uid="{00000000-0006-0000-0400-000001000000}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sharedStrings.xml><?xml version="1.0" encoding="utf-8"?>
<sst xmlns="http://schemas.openxmlformats.org/spreadsheetml/2006/main" count="603" uniqueCount="181">
  <si>
    <t>원X</t>
  </si>
  <si>
    <t>명X</t>
  </si>
  <si>
    <t>회=</t>
  </si>
  <si>
    <t>회X</t>
  </si>
  <si>
    <t>작성자명</t>
    <phoneticPr fontId="3" type="noConversion"/>
  </si>
  <si>
    <t>직위</t>
    <phoneticPr fontId="3" type="noConversion"/>
  </si>
  <si>
    <t>연락처</t>
    <phoneticPr fontId="3" type="noConversion"/>
  </si>
  <si>
    <t>단체명</t>
    <phoneticPr fontId="3" type="noConversion"/>
  </si>
  <si>
    <t>사업명</t>
    <phoneticPr fontId="3" type="noConversion"/>
  </si>
  <si>
    <t>구분</t>
    <phoneticPr fontId="3" type="noConversion"/>
  </si>
  <si>
    <t>합계</t>
    <phoneticPr fontId="3" type="noConversion"/>
  </si>
  <si>
    <t>국고</t>
    <phoneticPr fontId="3" type="noConversion"/>
  </si>
  <si>
    <t>인건비</t>
    <phoneticPr fontId="3" type="noConversion"/>
  </si>
  <si>
    <t>원X</t>
    <phoneticPr fontId="3" type="noConversion"/>
  </si>
  <si>
    <t>명X</t>
    <phoneticPr fontId="3" type="noConversion"/>
  </si>
  <si>
    <t>월X</t>
    <phoneticPr fontId="3" type="noConversion"/>
  </si>
  <si>
    <t>회=</t>
    <phoneticPr fontId="3" type="noConversion"/>
  </si>
  <si>
    <t>사업비</t>
    <phoneticPr fontId="3" type="noConversion"/>
  </si>
  <si>
    <t>회X</t>
    <phoneticPr fontId="3" type="noConversion"/>
  </si>
  <si>
    <t xml:space="preserve">         사업비 총계</t>
    <phoneticPr fontId="3" type="noConversion"/>
  </si>
  <si>
    <t>수입예산액</t>
    <phoneticPr fontId="3" type="noConversion"/>
  </si>
  <si>
    <t>지출액</t>
    <phoneticPr fontId="3" type="noConversion"/>
  </si>
  <si>
    <t>국고 인건비 소계</t>
    <phoneticPr fontId="3" type="noConversion"/>
  </si>
  <si>
    <t>국고 사업비 소계</t>
    <phoneticPr fontId="3" type="noConversion"/>
  </si>
  <si>
    <t>자체 인건비 소계</t>
    <phoneticPr fontId="3" type="noConversion"/>
  </si>
  <si>
    <t>산출내역</t>
    <phoneticPr fontId="3" type="noConversion"/>
  </si>
  <si>
    <t>항목</t>
    <phoneticPr fontId="3" type="noConversion"/>
  </si>
  <si>
    <t>국고 총계</t>
    <phoneticPr fontId="3" type="noConversion"/>
  </si>
  <si>
    <t>자체 사업비 소계</t>
    <phoneticPr fontId="3" type="noConversion"/>
  </si>
  <si>
    <t>자체 총계</t>
    <phoneticPr fontId="3" type="noConversion"/>
  </si>
  <si>
    <t>(예산합계)</t>
    <phoneticPr fontId="3" type="noConversion"/>
  </si>
  <si>
    <t>자체</t>
    <phoneticPr fontId="3" type="noConversion"/>
  </si>
  <si>
    <r>
      <t xml:space="preserve">
1. 검토시 바로 연락하여 편집이 가능할 수 있도록 작성자명과 연락처 기재를 부탁드립니다.
2. 최대한 상세히 산출내역을 기재해주세요.
</t>
    </r>
    <r>
      <rPr>
        <b/>
        <sz val="11"/>
        <color rgb="FFFF0000"/>
        <rFont val="맑은 고딕"/>
        <family val="3"/>
        <charset val="129"/>
      </rPr>
      <t>※ 국고 예산만 상세히 작성, 자체 예산은 총액만 작성 요망(자체 예산란에 셀 추가해서 세부내역 작성 금지)</t>
    </r>
    <r>
      <rPr>
        <b/>
        <sz val="12"/>
        <color theme="1"/>
        <rFont val="맑은 고딕"/>
        <family val="3"/>
        <charset val="129"/>
        <scheme val="minor"/>
      </rPr>
      <t xml:space="preserve">
3. 산출내역이 짧은 경우 공란에는 1을 입력해주셔야 합계가 제대로 표시됩니다. 
4. 함수 계산식 포함으로 셀 삭제는 불가하지만 셀의 추가와 단위명 변경은 가능합니다.</t>
    </r>
    <phoneticPr fontId="3" type="noConversion"/>
  </si>
  <si>
    <t>운영비</t>
    <phoneticPr fontId="3" type="noConversion"/>
  </si>
  <si>
    <t>자체 운영비 소계</t>
    <phoneticPr fontId="3" type="noConversion"/>
  </si>
  <si>
    <t>정보제공</t>
    <phoneticPr fontId="3" type="noConversion"/>
  </si>
  <si>
    <t>접근성</t>
    <phoneticPr fontId="3" type="noConversion"/>
  </si>
  <si>
    <t>흰지팡이1</t>
    <phoneticPr fontId="3" type="noConversion"/>
  </si>
  <si>
    <t>흰지팡이2</t>
    <phoneticPr fontId="3" type="noConversion"/>
  </si>
  <si>
    <t>중식비</t>
    <phoneticPr fontId="3" type="noConversion"/>
  </si>
  <si>
    <t>기념품 구입비</t>
    <phoneticPr fontId="3" type="noConversion"/>
  </si>
  <si>
    <t>식전 공연비</t>
    <phoneticPr fontId="3" type="noConversion"/>
  </si>
  <si>
    <t>상패 및 물품구입비</t>
    <phoneticPr fontId="3" type="noConversion"/>
  </si>
  <si>
    <t>개X</t>
    <phoneticPr fontId="3" type="noConversion"/>
  </si>
  <si>
    <t>회X</t>
    <phoneticPr fontId="3" type="noConversion"/>
  </si>
  <si>
    <t>부X</t>
    <phoneticPr fontId="3" type="noConversion"/>
  </si>
  <si>
    <t>시각장애
청년
희망캠프</t>
    <phoneticPr fontId="3" type="noConversion"/>
  </si>
  <si>
    <t>묵자자료집 제작비</t>
    <phoneticPr fontId="3" type="noConversion"/>
  </si>
  <si>
    <t>점자자료집 제작비</t>
    <phoneticPr fontId="3" type="noConversion"/>
  </si>
  <si>
    <t>숙박비</t>
    <phoneticPr fontId="3" type="noConversion"/>
  </si>
  <si>
    <t>식비</t>
    <phoneticPr fontId="3" type="noConversion"/>
  </si>
  <si>
    <t>실X</t>
    <phoneticPr fontId="3" type="noConversion"/>
  </si>
  <si>
    <t>사단법인 한국시각장애인연합회</t>
    <phoneticPr fontId="3" type="noConversion"/>
  </si>
  <si>
    <t>시각장애인 역량강화 사업</t>
    <phoneticPr fontId="3" type="noConversion"/>
  </si>
  <si>
    <t>시각장애인 인식개선 사업</t>
    <phoneticPr fontId="3" type="noConversion"/>
  </si>
  <si>
    <t>시각장애인여성지도자연수</t>
  </si>
  <si>
    <t>시각장애
복지시설
직원연수</t>
    <phoneticPr fontId="3" type="noConversion"/>
  </si>
  <si>
    <t>묵자자료 제작비</t>
  </si>
  <si>
    <t>부X</t>
  </si>
  <si>
    <t>점자자료 제작비</t>
  </si>
  <si>
    <t>강의비</t>
  </si>
  <si>
    <t>장소대관료</t>
  </si>
  <si>
    <t>실X</t>
  </si>
  <si>
    <t>식비</t>
  </si>
  <si>
    <t>식X</t>
  </si>
  <si>
    <t>묵자자료 제작비</t>
    <phoneticPr fontId="3" type="noConversion"/>
  </si>
  <si>
    <t>숙박비</t>
  </si>
  <si>
    <t>식비</t>
    <phoneticPr fontId="3" type="noConversion"/>
  </si>
  <si>
    <t>실X</t>
    <phoneticPr fontId="3" type="noConversion"/>
  </si>
  <si>
    <t>단체명</t>
    <phoneticPr fontId="3" type="noConversion"/>
  </si>
  <si>
    <t>사업명</t>
    <phoneticPr fontId="3" type="noConversion"/>
  </si>
  <si>
    <t>구분</t>
    <phoneticPr fontId="3" type="noConversion"/>
  </si>
  <si>
    <t>수입예산액</t>
    <phoneticPr fontId="3" type="noConversion"/>
  </si>
  <si>
    <t>합계</t>
    <phoneticPr fontId="3" type="noConversion"/>
  </si>
  <si>
    <t>국고</t>
    <phoneticPr fontId="3" type="noConversion"/>
  </si>
  <si>
    <t>인건비</t>
    <phoneticPr fontId="3" type="noConversion"/>
  </si>
  <si>
    <t>점역</t>
    <phoneticPr fontId="3" type="noConversion"/>
  </si>
  <si>
    <t>원X</t>
    <phoneticPr fontId="3" type="noConversion"/>
  </si>
  <si>
    <t>명X</t>
    <phoneticPr fontId="3" type="noConversion"/>
  </si>
  <si>
    <t>월X</t>
    <phoneticPr fontId="3" type="noConversion"/>
  </si>
  <si>
    <t>회=</t>
    <phoneticPr fontId="3" type="noConversion"/>
  </si>
  <si>
    <t>사업비</t>
    <phoneticPr fontId="3" type="noConversion"/>
  </si>
  <si>
    <t>(예산합계)</t>
    <phoneticPr fontId="3" type="noConversion"/>
  </si>
  <si>
    <t>자체</t>
    <phoneticPr fontId="3" type="noConversion"/>
  </si>
  <si>
    <t>인건비</t>
    <phoneticPr fontId="3" type="noConversion"/>
  </si>
  <si>
    <t>사업비</t>
    <phoneticPr fontId="3" type="noConversion"/>
  </si>
  <si>
    <t>운영비</t>
    <phoneticPr fontId="3" type="noConversion"/>
  </si>
  <si>
    <t xml:space="preserve">         사업비 총계</t>
    <phoneticPr fontId="3" type="noConversion"/>
  </si>
  <si>
    <t>전문가 웹 평가비</t>
  </si>
  <si>
    <t>개X</t>
  </si>
  <si>
    <t>사용자 웹 평가비</t>
  </si>
  <si>
    <t>전문가 모바일 평가비</t>
  </si>
  <si>
    <t>사용자 모바일 평가비</t>
  </si>
  <si>
    <t>자문회의비 수당</t>
  </si>
  <si>
    <t>연구비</t>
  </si>
  <si>
    <t>연구보고서</t>
  </si>
  <si>
    <t>정보제공
사업비</t>
    <phoneticPr fontId="3" type="noConversion"/>
  </si>
  <si>
    <t>건X</t>
    <phoneticPr fontId="3" type="noConversion"/>
  </si>
  <si>
    <t>회X</t>
    <phoneticPr fontId="3" type="noConversion"/>
  </si>
  <si>
    <t>회=</t>
    <phoneticPr fontId="3" type="noConversion"/>
  </si>
  <si>
    <t>교육진행비</t>
  </si>
  <si>
    <t>현수막제작</t>
  </si>
  <si>
    <t>점X</t>
    <phoneticPr fontId="3" type="noConversion"/>
  </si>
  <si>
    <t>외부자문 평가회의비</t>
  </si>
  <si>
    <t>원X</t>
    <phoneticPr fontId="3" type="noConversion"/>
  </si>
  <si>
    <t>명X</t>
    <phoneticPr fontId="3" type="noConversion"/>
  </si>
  <si>
    <t>지역순회재활교육</t>
    <phoneticPr fontId="3" type="noConversion"/>
  </si>
  <si>
    <t>지역순회재활교육</t>
    <phoneticPr fontId="3" type="noConversion"/>
  </si>
  <si>
    <t>자체 사업비 소계</t>
    <phoneticPr fontId="3" type="noConversion"/>
  </si>
  <si>
    <t>시각장애인 정보제공 및 접근성 사업</t>
    <phoneticPr fontId="3" type="noConversion"/>
  </si>
  <si>
    <t>시각장애인 재활전문가 양성사업</t>
    <phoneticPr fontId="3" type="noConversion"/>
  </si>
  <si>
    <t>보행지도사 양성사업</t>
    <phoneticPr fontId="3" type="noConversion"/>
  </si>
  <si>
    <t>보행지도사 양성사업</t>
    <phoneticPr fontId="3" type="noConversion"/>
  </si>
  <si>
    <t>점역교정사 양성사업</t>
    <phoneticPr fontId="3" type="noConversion"/>
  </si>
  <si>
    <t>산출내역</t>
    <phoneticPr fontId="3" type="noConversion"/>
  </si>
  <si>
    <t>항목</t>
    <phoneticPr fontId="3" type="noConversion"/>
  </si>
  <si>
    <t>보행</t>
    <phoneticPr fontId="3" type="noConversion"/>
  </si>
  <si>
    <t>역량1</t>
    <phoneticPr fontId="3" type="noConversion"/>
  </si>
  <si>
    <t>역량2</t>
    <phoneticPr fontId="3" type="noConversion"/>
  </si>
  <si>
    <t>정보제공
사업비</t>
    <phoneticPr fontId="3" type="noConversion"/>
  </si>
  <si>
    <t>02-799-1040</t>
    <phoneticPr fontId="3" type="noConversion"/>
  </si>
  <si>
    <t>팀장 / 사원</t>
    <phoneticPr fontId="3" type="noConversion"/>
  </si>
  <si>
    <t>통역비</t>
    <phoneticPr fontId="3" type="noConversion"/>
  </si>
  <si>
    <t>여행자보험</t>
    <phoneticPr fontId="3" type="noConversion"/>
  </si>
  <si>
    <t>박X</t>
    <phoneticPr fontId="3" type="noConversion"/>
  </si>
  <si>
    <t>일X</t>
    <phoneticPr fontId="3" type="noConversion"/>
  </si>
  <si>
    <t>명X</t>
    <phoneticPr fontId="3" type="noConversion"/>
  </si>
  <si>
    <t>자체 사업비 소계</t>
    <phoneticPr fontId="3" type="noConversion"/>
  </si>
  <si>
    <t>해외보조공학 세미나 및 전시회 참가</t>
    <phoneticPr fontId="3" type="noConversion"/>
  </si>
  <si>
    <t>숙박 및 대관, 2식</t>
    <phoneticPr fontId="3" type="noConversion"/>
  </si>
  <si>
    <t>장소대관</t>
    <phoneticPr fontId="3" type="noConversion"/>
  </si>
  <si>
    <t>무대 세팅비</t>
    <phoneticPr fontId="3" type="noConversion"/>
  </si>
  <si>
    <t>팸플릿, 초청장 구입비(묵자)</t>
    <phoneticPr fontId="3" type="noConversion"/>
  </si>
  <si>
    <t>팸플릿, 초청장 구입비(점자)</t>
    <phoneticPr fontId="3" type="noConversion"/>
  </si>
  <si>
    <t>운영위원회의비</t>
  </si>
  <si>
    <t>운영위원회운영비</t>
  </si>
  <si>
    <t>양성교육 강사료</t>
  </si>
  <si>
    <t>시간X</t>
  </si>
  <si>
    <t>보수교육 강사비</t>
  </si>
  <si>
    <t>시험공고 및 홍보비</t>
  </si>
  <si>
    <t>시험문제 출제비</t>
  </si>
  <si>
    <t>일X</t>
  </si>
  <si>
    <t>특별고사장 운영(감독요원)비</t>
  </si>
  <si>
    <t>시험 운영비</t>
  </si>
  <si>
    <t>채점(위원)비-상반기</t>
  </si>
  <si>
    <t>채점(위원)비-하반기</t>
  </si>
  <si>
    <t>시나리오 제작비</t>
  </si>
  <si>
    <t>과목X</t>
  </si>
  <si>
    <t>필기시험 출제료</t>
  </si>
  <si>
    <t>필기시험 배너 제작비</t>
  </si>
  <si>
    <t>점X</t>
  </si>
  <si>
    <t>필기시험 고사장 대여비</t>
  </si>
  <si>
    <t>필기시험 관리요원비</t>
  </si>
  <si>
    <t>시험 공고 및 홍보비</t>
  </si>
  <si>
    <t>실습교육 강사료</t>
  </si>
  <si>
    <t>실습교육 현수막 제작비</t>
  </si>
  <si>
    <t>실기시험 출제료</t>
  </si>
  <si>
    <t>실기시험 채점료</t>
  </si>
  <si>
    <t>실기시험 현수막 제작비</t>
  </si>
  <si>
    <t>실기시험 고사장 대여비</t>
  </si>
  <si>
    <t>실기시험 출제요원 숙박비</t>
  </si>
  <si>
    <t>보수교육 강사료</t>
  </si>
  <si>
    <t>보수교육 현수막 제작비</t>
  </si>
  <si>
    <t>운영위원회의 진행비</t>
  </si>
  <si>
    <t>교재 제작비</t>
  </si>
  <si>
    <t>실습교육 진행비</t>
  </si>
  <si>
    <t>시각장애인
복지시설
직원연수
(기관
종사자)</t>
    <phoneticPr fontId="3" type="noConversion"/>
  </si>
  <si>
    <t>전국시각장애인지도자대회</t>
    <phoneticPr fontId="3" type="noConversion"/>
  </si>
  <si>
    <t>전국
시각장애인지도자대회</t>
    <phoneticPr fontId="3" type="noConversion"/>
  </si>
  <si>
    <t>시각장애인복지시설 직원연수(단체
종사자)</t>
    <phoneticPr fontId="3" type="noConversion"/>
  </si>
  <si>
    <t>숙박비</t>
    <phoneticPr fontId="3" type="noConversion"/>
  </si>
  <si>
    <t>강의비</t>
    <phoneticPr fontId="3" type="noConversion"/>
  </si>
  <si>
    <t>장소대관비</t>
    <phoneticPr fontId="3" type="noConversion"/>
  </si>
  <si>
    <t>식비</t>
    <phoneticPr fontId="3" type="noConversion"/>
  </si>
  <si>
    <t>외부자문 평가회의 진행비</t>
    <phoneticPr fontId="3" type="noConversion"/>
  </si>
  <si>
    <t>시각장애인 정보제공지 제작 및 발송</t>
  </si>
  <si>
    <t>정보제공지 평가 회의</t>
  </si>
  <si>
    <t>원고료</t>
  </si>
  <si>
    <t>2019년 국고 사업 정산서 작성 요령</t>
    <phoneticPr fontId="3" type="noConversion"/>
  </si>
  <si>
    <t>김태형 / 윤영지</t>
    <phoneticPr fontId="3" type="noConversion"/>
  </si>
  <si>
    <t>접근성
보장사업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</si>
</sst>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6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3" borderId="1" applyNumberFormat="0" applyFon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41" fontId="5" fillId="0" borderId="0" xfId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41" fontId="10" fillId="0" borderId="0" xfId="1" applyFont="1">
      <alignment vertical="center"/>
    </xf>
    <xf numFmtId="41" fontId="10" fillId="0" borderId="7" xfId="1" applyFont="1" applyBorder="1">
      <alignment vertical="center"/>
    </xf>
    <xf numFmtId="0" fontId="8" fillId="0" borderId="0" xfId="0" applyFont="1" applyAlignment="1">
      <alignment horizontal="center" vertical="center"/>
    </xf>
    <xf numFmtId="41" fontId="11" fillId="4" borderId="10" xfId="3" applyNumberFormat="1" applyFont="1" applyFill="1" applyBorder="1">
      <alignment vertical="center"/>
    </xf>
    <xf numFmtId="41" fontId="11" fillId="2" borderId="10" xfId="2" applyNumberFormat="1" applyFont="1" applyBorder="1" applyAlignment="1">
      <alignment vertical="center"/>
    </xf>
    <xf numFmtId="0" fontId="10" fillId="0" borderId="7" xfId="0" applyFont="1" applyBorder="1">
      <alignment vertical="center"/>
    </xf>
    <xf numFmtId="41" fontId="15" fillId="0" borderId="17" xfId="1" applyFont="1" applyFill="1" applyBorder="1" applyAlignment="1">
      <alignment horizontal="center" vertical="center"/>
    </xf>
    <xf numFmtId="0" fontId="11" fillId="8" borderId="10" xfId="3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1" fillId="8" borderId="15" xfId="3" applyNumberFormat="1" applyFont="1" applyFill="1" applyBorder="1" applyAlignment="1">
      <alignment vertical="center"/>
    </xf>
    <xf numFmtId="177" fontId="11" fillId="8" borderId="15" xfId="3" applyNumberFormat="1" applyFont="1" applyFill="1" applyBorder="1" applyAlignment="1">
      <alignment vertical="center"/>
    </xf>
    <xf numFmtId="176" fontId="11" fillId="8" borderId="15" xfId="3" applyNumberFormat="1" applyFont="1" applyFill="1" applyBorder="1" applyAlignment="1">
      <alignment vertical="center"/>
    </xf>
    <xf numFmtId="0" fontId="11" fillId="9" borderId="23" xfId="3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10" fillId="7" borderId="14" xfId="3" applyNumberFormat="1" applyFont="1" applyFill="1" applyBorder="1" applyAlignment="1">
      <alignment horizontal="right" vertical="center"/>
    </xf>
    <xf numFmtId="3" fontId="10" fillId="7" borderId="14" xfId="3" applyNumberFormat="1" applyFont="1" applyFill="1" applyBorder="1" applyAlignment="1">
      <alignment horizontal="right" vertical="center"/>
    </xf>
    <xf numFmtId="0" fontId="11" fillId="9" borderId="10" xfId="3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176" fontId="10" fillId="7" borderId="14" xfId="3" applyNumberFormat="1" applyFont="1" applyFill="1" applyBorder="1" applyAlignment="1">
      <alignment vertical="center"/>
    </xf>
    <xf numFmtId="3" fontId="10" fillId="7" borderId="23" xfId="3" applyNumberFormat="1" applyFont="1" applyFill="1" applyBorder="1" applyAlignment="1">
      <alignment vertical="center"/>
    </xf>
    <xf numFmtId="0" fontId="17" fillId="0" borderId="0" xfId="0" applyFont="1">
      <alignment vertical="center"/>
    </xf>
    <xf numFmtId="41" fontId="10" fillId="7" borderId="14" xfId="3" applyNumberFormat="1" applyFont="1" applyFill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41" fontId="10" fillId="0" borderId="10" xfId="5" applyFont="1" applyFill="1" applyBorder="1" applyAlignment="1">
      <alignment horizontal="center" vertical="center"/>
    </xf>
    <xf numFmtId="41" fontId="10" fillId="0" borderId="10" xfId="5" applyFont="1" applyFill="1" applyBorder="1">
      <alignment vertical="center"/>
    </xf>
    <xf numFmtId="41" fontId="10" fillId="0" borderId="10" xfId="5" applyNumberFormat="1" applyFont="1" applyFill="1" applyBorder="1">
      <alignment vertical="center"/>
    </xf>
    <xf numFmtId="0" fontId="10" fillId="0" borderId="10" xfId="0" applyFont="1" applyBorder="1" applyAlignment="1">
      <alignment horizontal="center" vertical="center"/>
    </xf>
    <xf numFmtId="41" fontId="11" fillId="9" borderId="10" xfId="3" applyNumberFormat="1" applyFont="1" applyFill="1" applyBorder="1">
      <alignment vertical="center"/>
    </xf>
    <xf numFmtId="177" fontId="10" fillId="7" borderId="14" xfId="3" applyNumberFormat="1" applyFont="1" applyFill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41" fontId="10" fillId="0" borderId="10" xfId="1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41" fontId="11" fillId="9" borderId="10" xfId="3" applyNumberFormat="1" applyFont="1" applyFill="1" applyBorder="1" applyAlignment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1" fillId="9" borderId="8" xfId="3" applyFont="1" applyFill="1" applyBorder="1" applyAlignment="1">
      <alignment horizontal="right" vertical="center"/>
    </xf>
    <xf numFmtId="0" fontId="11" fillId="9" borderId="11" xfId="3" applyFont="1" applyFill="1" applyBorder="1" applyAlignment="1">
      <alignment horizontal="right" vertical="center"/>
    </xf>
    <xf numFmtId="0" fontId="11" fillId="8" borderId="16" xfId="3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/>
    </xf>
    <xf numFmtId="3" fontId="10" fillId="7" borderId="14" xfId="3" applyNumberFormat="1" applyFont="1" applyFill="1" applyBorder="1" applyAlignment="1">
      <alignment vertical="center"/>
    </xf>
    <xf numFmtId="0" fontId="10" fillId="0" borderId="36" xfId="0" applyFont="1" applyBorder="1" applyAlignment="1">
      <alignment horizontal="center" vertical="center"/>
    </xf>
    <xf numFmtId="41" fontId="11" fillId="9" borderId="5" xfId="3" applyNumberFormat="1" applyFont="1" applyFill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41" fontId="10" fillId="7" borderId="14" xfId="1" applyFont="1" applyFill="1" applyBorder="1" applyAlignment="1">
      <alignment vertical="center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9" borderId="5" xfId="3" applyFont="1" applyFill="1" applyBorder="1" applyAlignment="1">
      <alignment horizontal="center" vertical="center"/>
    </xf>
    <xf numFmtId="0" fontId="11" fillId="9" borderId="6" xfId="3" applyFont="1" applyFill="1" applyBorder="1" applyAlignment="1">
      <alignment horizontal="center" vertical="center"/>
    </xf>
    <xf numFmtId="0" fontId="11" fillId="9" borderId="5" xfId="3" applyFont="1" applyFill="1" applyBorder="1" applyAlignment="1">
      <alignment horizontal="center" vertical="center" wrapText="1"/>
    </xf>
    <xf numFmtId="0" fontId="11" fillId="9" borderId="6" xfId="3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9" borderId="16" xfId="3" applyFont="1" applyFill="1" applyBorder="1" applyAlignment="1">
      <alignment horizontal="center" vertical="center"/>
    </xf>
    <xf numFmtId="0" fontId="11" fillId="9" borderId="11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8" borderId="11" xfId="3" applyFont="1" applyFill="1" applyBorder="1" applyAlignment="1">
      <alignment horizontal="center" vertical="center"/>
    </xf>
    <xf numFmtId="0" fontId="11" fillId="9" borderId="24" xfId="3" applyFont="1" applyFill="1" applyBorder="1" applyAlignment="1">
      <alignment horizontal="center" vertical="center"/>
    </xf>
    <xf numFmtId="0" fontId="11" fillId="9" borderId="23" xfId="3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1" fillId="9" borderId="30" xfId="3" applyFont="1" applyFill="1" applyBorder="1" applyAlignment="1">
      <alignment horizontal="center" vertical="center"/>
    </xf>
    <xf numFmtId="0" fontId="11" fillId="9" borderId="31" xfId="3" applyFont="1" applyFill="1" applyBorder="1" applyAlignment="1">
      <alignment horizontal="center" vertical="center"/>
    </xf>
    <xf numFmtId="0" fontId="11" fillId="9" borderId="22" xfId="3" applyFont="1" applyFill="1" applyBorder="1" applyAlignment="1">
      <alignment horizontal="center" vertical="center"/>
    </xf>
    <xf numFmtId="0" fontId="11" fillId="9" borderId="32" xfId="3" applyFont="1" applyFill="1" applyBorder="1" applyAlignment="1">
      <alignment horizontal="center" vertical="center"/>
    </xf>
    <xf numFmtId="0" fontId="11" fillId="9" borderId="9" xfId="3" applyFont="1" applyFill="1" applyBorder="1" applyAlignment="1">
      <alignment horizontal="center" vertical="center"/>
    </xf>
    <xf numFmtId="0" fontId="11" fillId="2" borderId="10" xfId="2" applyFont="1" applyBorder="1" applyAlignment="1">
      <alignment horizontal="center" vertical="center"/>
    </xf>
    <xf numFmtId="0" fontId="11" fillId="4" borderId="8" xfId="3" applyFont="1" applyFill="1" applyBorder="1" applyAlignment="1">
      <alignment horizontal="right" vertical="center"/>
    </xf>
    <xf numFmtId="0" fontId="11" fillId="4" borderId="11" xfId="3" applyFont="1" applyFill="1" applyBorder="1" applyAlignment="1">
      <alignment horizontal="right" vertical="center"/>
    </xf>
    <xf numFmtId="0" fontId="11" fillId="0" borderId="10" xfId="2" applyFont="1" applyFill="1" applyBorder="1" applyAlignment="1">
      <alignment horizontal="center" vertical="center"/>
    </xf>
    <xf numFmtId="0" fontId="11" fillId="9" borderId="8" xfId="3" applyFont="1" applyFill="1" applyBorder="1" applyAlignment="1">
      <alignment horizontal="right" vertical="center"/>
    </xf>
    <xf numFmtId="0" fontId="11" fillId="9" borderId="11" xfId="3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3" fontId="10" fillId="7" borderId="13" xfId="3" applyNumberFormat="1" applyFont="1" applyFill="1" applyBorder="1" applyAlignment="1">
      <alignment vertical="center"/>
    </xf>
    <xf numFmtId="0" fontId="10" fillId="7" borderId="13" xfId="3" applyFont="1" applyFill="1" applyBorder="1" applyAlignment="1">
      <alignment vertical="center"/>
    </xf>
    <xf numFmtId="0" fontId="10" fillId="7" borderId="14" xfId="3" applyFont="1" applyFill="1" applyBorder="1" applyAlignment="1">
      <alignment vertical="center"/>
    </xf>
    <xf numFmtId="0" fontId="11" fillId="9" borderId="10" xfId="3" applyFont="1" applyFill="1" applyBorder="1" applyAlignment="1">
      <alignment horizontal="right" vertical="center"/>
    </xf>
    <xf numFmtId="0" fontId="11" fillId="9" borderId="16" xfId="3" applyFont="1" applyFill="1" applyBorder="1" applyAlignment="1">
      <alignment horizontal="right" vertical="center"/>
    </xf>
    <xf numFmtId="41" fontId="10" fillId="7" borderId="5" xfId="1" applyFont="1" applyFill="1" applyBorder="1" applyAlignment="1">
      <alignment horizontal="center" vertical="center"/>
    </xf>
    <xf numFmtId="41" fontId="10" fillId="7" borderId="6" xfId="1" applyFont="1" applyFill="1" applyBorder="1" applyAlignment="1">
      <alignment horizontal="center" vertical="center"/>
    </xf>
    <xf numFmtId="41" fontId="10" fillId="7" borderId="7" xfId="1" applyFont="1" applyFill="1" applyBorder="1" applyAlignment="1">
      <alignment horizontal="center" vertical="center"/>
    </xf>
    <xf numFmtId="41" fontId="10" fillId="7" borderId="24" xfId="1" applyFont="1" applyFill="1" applyBorder="1" applyAlignment="1">
      <alignment horizontal="center" vertical="center"/>
    </xf>
    <xf numFmtId="41" fontId="10" fillId="7" borderId="22" xfId="1" applyFont="1" applyFill="1" applyBorder="1" applyAlignment="1">
      <alignment horizontal="center" vertical="center"/>
    </xf>
    <xf numFmtId="41" fontId="10" fillId="7" borderId="23" xfId="1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 wrapText="1"/>
    </xf>
    <xf numFmtId="3" fontId="10" fillId="7" borderId="12" xfId="3" applyNumberFormat="1" applyFont="1" applyFill="1" applyBorder="1" applyAlignment="1">
      <alignment horizontal="right" vertical="center"/>
    </xf>
    <xf numFmtId="0" fontId="18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1" fillId="9" borderId="34" xfId="3" applyFont="1" applyFill="1" applyBorder="1" applyAlignment="1">
      <alignment horizontal="right" vertical="center"/>
    </xf>
    <xf numFmtId="41" fontId="10" fillId="7" borderId="12" xfId="3" applyNumberFormat="1" applyFont="1" applyFill="1" applyBorder="1" applyAlignment="1">
      <alignment vertical="center"/>
    </xf>
    <xf numFmtId="3" fontId="10" fillId="7" borderId="12" xfId="3" applyNumberFormat="1" applyFont="1" applyFill="1" applyBorder="1" applyAlignment="1">
      <alignment vertical="center"/>
    </xf>
    <xf numFmtId="3" fontId="10" fillId="7" borderId="14" xfId="3" applyNumberFormat="1" applyFont="1" applyFill="1" applyBorder="1" applyAlignment="1">
      <alignment vertical="center"/>
    </xf>
    <xf numFmtId="0" fontId="11" fillId="2" borderId="16" xfId="2" applyFont="1" applyBorder="1" applyAlignment="1">
      <alignment horizontal="center" vertical="center"/>
    </xf>
    <xf numFmtId="0" fontId="11" fillId="2" borderId="8" xfId="2" applyFont="1" applyBorder="1" applyAlignment="1">
      <alignment horizontal="center" vertical="center"/>
    </xf>
    <xf numFmtId="0" fontId="11" fillId="2" borderId="11" xfId="2" applyFont="1" applyBorder="1" applyAlignment="1">
      <alignment horizontal="center" vertical="center"/>
    </xf>
    <xf numFmtId="0" fontId="11" fillId="0" borderId="35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4" borderId="34" xfId="3" applyFont="1" applyFill="1" applyBorder="1" applyAlignment="1">
      <alignment horizontal="right" vertical="center"/>
    </xf>
    <xf numFmtId="0" fontId="11" fillId="0" borderId="5" xfId="2" applyFont="1" applyFill="1" applyBorder="1" applyAlignment="1">
      <alignment horizontal="center" vertical="center"/>
    </xf>
    <xf numFmtId="3" fontId="10" fillId="7" borderId="12" xfId="1" applyNumberFormat="1" applyFont="1" applyFill="1" applyBorder="1" applyAlignment="1">
      <alignment vertical="center" wrapText="1"/>
    </xf>
    <xf numFmtId="3" fontId="10" fillId="7" borderId="13" xfId="1" applyNumberFormat="1" applyFont="1" applyFill="1" applyBorder="1" applyAlignment="1">
      <alignment vertical="center" wrapText="1"/>
    </xf>
    <xf numFmtId="3" fontId="10" fillId="7" borderId="14" xfId="1" applyNumberFormat="1" applyFont="1" applyFill="1" applyBorder="1" applyAlignment="1">
      <alignment vertical="center" wrapText="1"/>
    </xf>
    <xf numFmtId="3" fontId="10" fillId="7" borderId="12" xfId="1" applyNumberFormat="1" applyFont="1" applyFill="1" applyBorder="1" applyAlignment="1">
      <alignment vertical="center"/>
    </xf>
    <xf numFmtId="3" fontId="10" fillId="7" borderId="13" xfId="1" applyNumberFormat="1" applyFont="1" applyFill="1" applyBorder="1" applyAlignment="1">
      <alignment vertical="center"/>
    </xf>
    <xf numFmtId="3" fontId="10" fillId="7" borderId="14" xfId="1" applyNumberFormat="1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41" fontId="10" fillId="7" borderId="12" xfId="1" applyFont="1" applyFill="1" applyBorder="1" applyAlignment="1">
      <alignment vertical="center"/>
    </xf>
    <xf numFmtId="41" fontId="10" fillId="7" borderId="13" xfId="1" applyFont="1" applyFill="1" applyBorder="1" applyAlignment="1">
      <alignment vertical="center"/>
    </xf>
    <xf numFmtId="41" fontId="10" fillId="7" borderId="14" xfId="1" applyFont="1" applyFill="1" applyBorder="1" applyAlignment="1">
      <alignment vertical="center"/>
    </xf>
  </cellXfs>
  <cellStyles count="9">
    <cellStyle name="메모" xfId="3" builtinId="10"/>
    <cellStyle name="메모 2" xfId="6" xr:uid="{00000000-0005-0000-0000-000001000000}"/>
    <cellStyle name="쉼표 [0]" xfId="1" builtinId="6"/>
    <cellStyle name="쉼표 [0] 2" xfId="5" xr:uid="{00000000-0005-0000-0000-000003000000}"/>
    <cellStyle name="쉼표 [0] 4" xfId="8" xr:uid="{00000000-0005-0000-0000-000004000000}"/>
    <cellStyle name="좋음" xfId="2" builtinId="26"/>
    <cellStyle name="표준" xfId="0" builtinId="0"/>
    <cellStyle name="표준 2" xfId="4" xr:uid="{00000000-0005-0000-0000-000007000000}"/>
    <cellStyle name="표준 6" xfId="7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view="pageBreakPreview" zoomScaleSheetLayoutView="100" workbookViewId="0">
      <selection activeCell="A7" sqref="A7:L7"/>
    </sheetView>
  </sheetViews>
  <sheetFormatPr defaultColWidth="9" defaultRowHeight="12"/>
  <cols>
    <col min="1" max="1" width="5.25" style="1" bestFit="1" customWidth="1"/>
    <col min="2" max="2" width="9.25" style="1" customWidth="1"/>
    <col min="3" max="3" width="12.75" style="4" customWidth="1"/>
    <col min="4" max="4" width="10.25" style="2" customWidth="1"/>
    <col min="5" max="5" width="3.625" style="1" customWidth="1"/>
    <col min="6" max="6" width="9" style="2"/>
    <col min="7" max="7" width="3.125" style="1" customWidth="1"/>
    <col min="8" max="8" width="9" style="2"/>
    <col min="9" max="9" width="3.25" style="1" customWidth="1"/>
    <col min="10" max="10" width="9" style="2"/>
    <col min="11" max="11" width="3" style="1" customWidth="1"/>
    <col min="12" max="12" width="13" style="2" customWidth="1"/>
    <col min="13" max="16384" width="9" style="1"/>
  </cols>
  <sheetData>
    <row r="1" spans="1:14" s="3" customFormat="1" ht="44.25" customHeight="1">
      <c r="A1" s="59" t="s">
        <v>178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N1" s="7"/>
    </row>
    <row r="2" spans="1:14" s="3" customFormat="1" ht="5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N2" s="7"/>
    </row>
    <row r="3" spans="1:14" ht="28.5" customHeight="1">
      <c r="A3" s="60" t="s">
        <v>4</v>
      </c>
      <c r="B3" s="61"/>
      <c r="C3" s="62" t="s">
        <v>179</v>
      </c>
      <c r="D3" s="63"/>
      <c r="E3" s="63"/>
      <c r="F3" s="63"/>
      <c r="G3" s="63"/>
      <c r="H3" s="63"/>
      <c r="I3" s="63"/>
      <c r="J3" s="63"/>
      <c r="K3" s="63"/>
      <c r="L3" s="64"/>
    </row>
    <row r="4" spans="1:14" ht="28.5" customHeight="1">
      <c r="A4" s="60" t="s">
        <v>5</v>
      </c>
      <c r="B4" s="61"/>
      <c r="C4" s="62" t="s">
        <v>121</v>
      </c>
      <c r="D4" s="63"/>
      <c r="E4" s="63"/>
      <c r="F4" s="63"/>
      <c r="G4" s="63"/>
      <c r="H4" s="63"/>
      <c r="I4" s="63"/>
      <c r="J4" s="63"/>
      <c r="K4" s="63"/>
      <c r="L4" s="64"/>
    </row>
    <row r="5" spans="1:14" ht="28.5" customHeight="1">
      <c r="A5" s="60" t="s">
        <v>6</v>
      </c>
      <c r="B5" s="61"/>
      <c r="C5" s="62" t="s">
        <v>120</v>
      </c>
      <c r="D5" s="63"/>
      <c r="E5" s="63"/>
      <c r="F5" s="63"/>
      <c r="G5" s="63"/>
      <c r="H5" s="63"/>
      <c r="I5" s="63"/>
      <c r="J5" s="63"/>
      <c r="K5" s="63"/>
      <c r="L5" s="64"/>
    </row>
    <row r="6" spans="1:14" ht="9.75" customHeight="1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ht="409.5" customHeight="1">
      <c r="A7" s="56" t="s">
        <v>32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</row>
    <row r="8" spans="1:14" ht="6" customHeight="1">
      <c r="A8" s="6"/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44" spans="2:2" ht="16.5">
      <c r="B44"/>
    </row>
    <row r="45" spans="2:2" ht="16.5">
      <c r="B45"/>
    </row>
    <row r="46" spans="2:2" ht="16.5">
      <c r="B46"/>
    </row>
    <row r="47" spans="2:2" ht="16.5">
      <c r="B47"/>
    </row>
  </sheetData>
  <mergeCells count="8">
    <mergeCell ref="A7:L7"/>
    <mergeCell ref="A1:L1"/>
    <mergeCell ref="A3:B3"/>
    <mergeCell ref="C3:L3"/>
    <mergeCell ref="A4:B4"/>
    <mergeCell ref="C4:L4"/>
    <mergeCell ref="A5:B5"/>
    <mergeCell ref="C5:L5"/>
  </mergeCells>
  <phoneticPr fontId="3" type="noConversion"/>
  <pageMargins left="0.23622047244094491" right="0.23622047244094491" top="0.74803149606299213" bottom="0.74803149606299213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5"/>
  <sheetViews>
    <sheetView view="pageBreakPreview" topLeftCell="A7" zoomScaleNormal="130" zoomScaleSheetLayoutView="100" workbookViewId="0">
      <selection activeCell="G25" sqref="G25"/>
    </sheetView>
  </sheetViews>
  <sheetFormatPr defaultRowHeight="12"/>
  <cols>
    <col min="1" max="1" width="5.25" style="24" bestFit="1" customWidth="1"/>
    <col min="2" max="2" width="8.5" style="24" bestFit="1" customWidth="1"/>
    <col min="3" max="3" width="8.5" style="24" customWidth="1"/>
    <col min="4" max="4" width="13.25" style="24" customWidth="1"/>
    <col min="5" max="5" width="26.25" style="10" customWidth="1"/>
    <col min="6" max="6" width="10.25" style="11" customWidth="1"/>
    <col min="7" max="7" width="5.125" style="24" bestFit="1" customWidth="1"/>
    <col min="8" max="8" width="9" style="11"/>
    <col min="9" max="9" width="5.125" style="24" bestFit="1" customWidth="1"/>
    <col min="10" max="10" width="9" style="11"/>
    <col min="11" max="11" width="6.625" style="24" bestFit="1" customWidth="1"/>
    <col min="12" max="12" width="9" style="11"/>
    <col min="13" max="13" width="5.25" style="24" bestFit="1" customWidth="1"/>
    <col min="14" max="14" width="13" style="11" customWidth="1"/>
    <col min="15" max="16384" width="9" style="24"/>
  </cols>
  <sheetData>
    <row r="1" spans="1:14" ht="16.5">
      <c r="A1" s="69" t="s">
        <v>69</v>
      </c>
      <c r="B1" s="70"/>
      <c r="C1" s="71"/>
      <c r="D1" s="69" t="s">
        <v>52</v>
      </c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16.5">
      <c r="A2" s="69" t="s">
        <v>70</v>
      </c>
      <c r="B2" s="70"/>
      <c r="C2" s="71"/>
      <c r="D2" s="69" t="s">
        <v>110</v>
      </c>
      <c r="E2" s="70"/>
      <c r="F2" s="70"/>
      <c r="G2" s="70"/>
      <c r="H2" s="70"/>
      <c r="I2" s="70"/>
      <c r="J2" s="70"/>
      <c r="K2" s="70"/>
      <c r="L2" s="70"/>
      <c r="M2" s="70"/>
      <c r="N2" s="71"/>
    </row>
    <row r="3" spans="1:14" ht="16.5" customHeight="1">
      <c r="A3" s="78" t="s">
        <v>71</v>
      </c>
      <c r="B3" s="79"/>
      <c r="C3" s="80"/>
      <c r="D3" s="107" t="s">
        <v>72</v>
      </c>
      <c r="E3" s="109"/>
      <c r="F3" s="110"/>
      <c r="G3" s="110"/>
      <c r="H3" s="110"/>
      <c r="I3" s="110"/>
      <c r="J3" s="110"/>
      <c r="K3" s="110"/>
      <c r="L3" s="110"/>
      <c r="M3" s="110"/>
      <c r="N3" s="110"/>
    </row>
    <row r="4" spans="1:14" ht="17.25" customHeight="1" thickBot="1">
      <c r="A4" s="81"/>
      <c r="B4" s="82"/>
      <c r="C4" s="83"/>
      <c r="D4" s="108"/>
      <c r="E4" s="28" t="s">
        <v>115</v>
      </c>
      <c r="F4" s="111" t="s">
        <v>114</v>
      </c>
      <c r="G4" s="112"/>
      <c r="H4" s="112"/>
      <c r="I4" s="112"/>
      <c r="J4" s="112"/>
      <c r="K4" s="112"/>
      <c r="L4" s="112"/>
      <c r="M4" s="113"/>
      <c r="N4" s="17" t="s">
        <v>73</v>
      </c>
    </row>
    <row r="5" spans="1:14" s="31" customFormat="1" ht="12.75" thickTop="1">
      <c r="A5" s="95" t="s">
        <v>74</v>
      </c>
      <c r="B5" s="84" t="s">
        <v>75</v>
      </c>
      <c r="C5" s="85"/>
      <c r="D5" s="96">
        <v>39600000</v>
      </c>
      <c r="E5" s="52" t="s">
        <v>76</v>
      </c>
      <c r="F5" s="12">
        <v>1800000</v>
      </c>
      <c r="G5" s="16" t="s">
        <v>77</v>
      </c>
      <c r="H5" s="12">
        <v>1</v>
      </c>
      <c r="I5" s="16" t="s">
        <v>78</v>
      </c>
      <c r="J5" s="12">
        <v>12</v>
      </c>
      <c r="K5" s="16" t="s">
        <v>79</v>
      </c>
      <c r="L5" s="12">
        <v>1</v>
      </c>
      <c r="M5" s="16" t="s">
        <v>80</v>
      </c>
      <c r="N5" s="12">
        <f>F5*H5*J5*L5</f>
        <v>21600000</v>
      </c>
    </row>
    <row r="6" spans="1:14" s="31" customFormat="1">
      <c r="A6" s="92"/>
      <c r="B6" s="86"/>
      <c r="C6" s="87"/>
      <c r="D6" s="97"/>
      <c r="E6" s="44" t="s">
        <v>116</v>
      </c>
      <c r="F6" s="42">
        <v>1500000</v>
      </c>
      <c r="G6" s="43" t="s">
        <v>77</v>
      </c>
      <c r="H6" s="42">
        <v>1</v>
      </c>
      <c r="I6" s="43" t="s">
        <v>78</v>
      </c>
      <c r="J6" s="42">
        <v>12</v>
      </c>
      <c r="K6" s="43" t="s">
        <v>79</v>
      </c>
      <c r="L6" s="42">
        <v>1</v>
      </c>
      <c r="M6" s="43" t="s">
        <v>80</v>
      </c>
      <c r="N6" s="12">
        <f>F6*H6*J6*L6</f>
        <v>18000000</v>
      </c>
    </row>
    <row r="7" spans="1:14" s="31" customFormat="1">
      <c r="A7" s="92"/>
      <c r="B7" s="77"/>
      <c r="C7" s="88"/>
      <c r="D7" s="98"/>
      <c r="E7" s="94"/>
      <c r="F7" s="99"/>
      <c r="G7" s="99"/>
      <c r="H7" s="99"/>
      <c r="I7" s="99"/>
      <c r="J7" s="99"/>
      <c r="K7" s="99"/>
      <c r="L7" s="99"/>
      <c r="M7" s="99"/>
      <c r="N7" s="38">
        <f>SUM(N5:N6)</f>
        <v>39600000</v>
      </c>
    </row>
    <row r="8" spans="1:14" ht="12" customHeight="1">
      <c r="A8" s="92"/>
      <c r="B8" s="65" t="s">
        <v>81</v>
      </c>
      <c r="C8" s="67" t="s">
        <v>113</v>
      </c>
      <c r="D8" s="104">
        <v>33700000</v>
      </c>
      <c r="E8" s="34" t="s">
        <v>134</v>
      </c>
      <c r="F8" s="35">
        <v>100000</v>
      </c>
      <c r="G8" s="35" t="s">
        <v>0</v>
      </c>
      <c r="H8" s="35">
        <v>3</v>
      </c>
      <c r="I8" s="35" t="s">
        <v>1</v>
      </c>
      <c r="J8" s="35">
        <v>2</v>
      </c>
      <c r="K8" s="35" t="s">
        <v>3</v>
      </c>
      <c r="L8" s="35">
        <v>1</v>
      </c>
      <c r="M8" s="35" t="s">
        <v>2</v>
      </c>
      <c r="N8" s="42">
        <v>600000</v>
      </c>
    </row>
    <row r="9" spans="1:14" ht="12" customHeight="1">
      <c r="A9" s="92"/>
      <c r="B9" s="66"/>
      <c r="C9" s="68"/>
      <c r="D9" s="105"/>
      <c r="E9" s="34" t="s">
        <v>135</v>
      </c>
      <c r="F9" s="35">
        <v>150000</v>
      </c>
      <c r="G9" s="35" t="s">
        <v>0</v>
      </c>
      <c r="H9" s="35">
        <v>2</v>
      </c>
      <c r="I9" s="35" t="s">
        <v>3</v>
      </c>
      <c r="J9" s="35">
        <v>1</v>
      </c>
      <c r="K9" s="35" t="s">
        <v>3</v>
      </c>
      <c r="L9" s="35">
        <v>1</v>
      </c>
      <c r="M9" s="35" t="s">
        <v>2</v>
      </c>
      <c r="N9" s="42">
        <v>300000</v>
      </c>
    </row>
    <row r="10" spans="1:14" ht="12" customHeight="1">
      <c r="A10" s="92"/>
      <c r="B10" s="66"/>
      <c r="C10" s="68"/>
      <c r="D10" s="105"/>
      <c r="E10" s="34" t="s">
        <v>136</v>
      </c>
      <c r="F10" s="35">
        <v>70000</v>
      </c>
      <c r="G10" s="35" t="s">
        <v>0</v>
      </c>
      <c r="H10" s="35">
        <v>6</v>
      </c>
      <c r="I10" s="35" t="s">
        <v>1</v>
      </c>
      <c r="J10" s="35">
        <v>6</v>
      </c>
      <c r="K10" s="35" t="s">
        <v>137</v>
      </c>
      <c r="L10" s="35">
        <v>2</v>
      </c>
      <c r="M10" s="35" t="s">
        <v>2</v>
      </c>
      <c r="N10" s="42">
        <v>5040000</v>
      </c>
    </row>
    <row r="11" spans="1:14" ht="12" customHeight="1">
      <c r="A11" s="92"/>
      <c r="B11" s="66"/>
      <c r="C11" s="68"/>
      <c r="D11" s="105"/>
      <c r="E11" s="34" t="s">
        <v>138</v>
      </c>
      <c r="F11" s="35">
        <v>70000</v>
      </c>
      <c r="G11" s="35" t="s">
        <v>0</v>
      </c>
      <c r="H11" s="35">
        <v>4</v>
      </c>
      <c r="I11" s="35" t="s">
        <v>1</v>
      </c>
      <c r="J11" s="35">
        <v>4</v>
      </c>
      <c r="K11" s="35" t="s">
        <v>137</v>
      </c>
      <c r="L11" s="35">
        <v>1</v>
      </c>
      <c r="M11" s="35" t="s">
        <v>2</v>
      </c>
      <c r="N11" s="42">
        <v>1120000</v>
      </c>
    </row>
    <row r="12" spans="1:14" ht="12" customHeight="1">
      <c r="A12" s="92"/>
      <c r="B12" s="66"/>
      <c r="C12" s="68"/>
      <c r="D12" s="105"/>
      <c r="E12" s="34" t="s">
        <v>139</v>
      </c>
      <c r="F12" s="35">
        <v>440000</v>
      </c>
      <c r="G12" s="35" t="s">
        <v>0</v>
      </c>
      <c r="H12" s="36">
        <v>2</v>
      </c>
      <c r="I12" s="35" t="s">
        <v>3</v>
      </c>
      <c r="J12" s="35">
        <v>1</v>
      </c>
      <c r="K12" s="35" t="s">
        <v>3</v>
      </c>
      <c r="L12" s="35">
        <v>1</v>
      </c>
      <c r="M12" s="35" t="s">
        <v>2</v>
      </c>
      <c r="N12" s="42">
        <v>880000</v>
      </c>
    </row>
    <row r="13" spans="1:14" ht="12" customHeight="1">
      <c r="A13" s="92"/>
      <c r="B13" s="66"/>
      <c r="C13" s="68"/>
      <c r="D13" s="105"/>
      <c r="E13" s="34" t="s">
        <v>140</v>
      </c>
      <c r="F13" s="35">
        <v>400000</v>
      </c>
      <c r="G13" s="35" t="s">
        <v>0</v>
      </c>
      <c r="H13" s="35">
        <v>12</v>
      </c>
      <c r="I13" s="35" t="s">
        <v>1</v>
      </c>
      <c r="J13" s="35">
        <v>1</v>
      </c>
      <c r="K13" s="35" t="s">
        <v>141</v>
      </c>
      <c r="L13" s="35">
        <v>2</v>
      </c>
      <c r="M13" s="35" t="s">
        <v>2</v>
      </c>
      <c r="N13" s="42">
        <v>9600000</v>
      </c>
    </row>
    <row r="14" spans="1:14" ht="12" customHeight="1">
      <c r="A14" s="92"/>
      <c r="B14" s="66"/>
      <c r="C14" s="68"/>
      <c r="D14" s="105"/>
      <c r="E14" s="34" t="s">
        <v>142</v>
      </c>
      <c r="F14" s="35">
        <v>150000</v>
      </c>
      <c r="G14" s="35" t="s">
        <v>0</v>
      </c>
      <c r="H14" s="35">
        <v>1</v>
      </c>
      <c r="I14" s="35" t="s">
        <v>1</v>
      </c>
      <c r="J14" s="35">
        <v>1</v>
      </c>
      <c r="K14" s="35" t="s">
        <v>141</v>
      </c>
      <c r="L14" s="35">
        <v>2</v>
      </c>
      <c r="M14" s="35" t="s">
        <v>2</v>
      </c>
      <c r="N14" s="42">
        <v>300000</v>
      </c>
    </row>
    <row r="15" spans="1:14" ht="12" customHeight="1">
      <c r="A15" s="92"/>
      <c r="B15" s="66"/>
      <c r="C15" s="68"/>
      <c r="D15" s="105"/>
      <c r="E15" s="34" t="s">
        <v>143</v>
      </c>
      <c r="F15" s="35">
        <v>1630000</v>
      </c>
      <c r="G15" s="35" t="s">
        <v>0</v>
      </c>
      <c r="H15" s="35">
        <v>2</v>
      </c>
      <c r="I15" s="35" t="s">
        <v>3</v>
      </c>
      <c r="J15" s="35">
        <v>1</v>
      </c>
      <c r="K15" s="35" t="s">
        <v>3</v>
      </c>
      <c r="L15" s="35">
        <v>1</v>
      </c>
      <c r="M15" s="35" t="s">
        <v>2</v>
      </c>
      <c r="N15" s="42">
        <v>3260000</v>
      </c>
    </row>
    <row r="16" spans="1:14" ht="12" customHeight="1">
      <c r="A16" s="92"/>
      <c r="B16" s="66"/>
      <c r="C16" s="68"/>
      <c r="D16" s="105"/>
      <c r="E16" s="34" t="s">
        <v>144</v>
      </c>
      <c r="F16" s="35">
        <v>200000</v>
      </c>
      <c r="G16" s="35" t="s">
        <v>0</v>
      </c>
      <c r="H16" s="35">
        <v>29</v>
      </c>
      <c r="I16" s="35" t="s">
        <v>1</v>
      </c>
      <c r="J16" s="35">
        <v>1</v>
      </c>
      <c r="K16" s="35" t="s">
        <v>141</v>
      </c>
      <c r="L16" s="35">
        <v>1</v>
      </c>
      <c r="M16" s="35" t="s">
        <v>2</v>
      </c>
      <c r="N16" s="42">
        <v>5800000</v>
      </c>
    </row>
    <row r="17" spans="1:14" ht="12" customHeight="1">
      <c r="A17" s="92"/>
      <c r="B17" s="66"/>
      <c r="C17" s="68"/>
      <c r="D17" s="105"/>
      <c r="E17" s="34" t="s">
        <v>145</v>
      </c>
      <c r="F17" s="35">
        <v>200000</v>
      </c>
      <c r="G17" s="35" t="s">
        <v>0</v>
      </c>
      <c r="H17" s="35">
        <v>31</v>
      </c>
      <c r="I17" s="35" t="s">
        <v>1</v>
      </c>
      <c r="J17" s="35">
        <v>1</v>
      </c>
      <c r="K17" s="35" t="s">
        <v>141</v>
      </c>
      <c r="L17" s="35">
        <v>1</v>
      </c>
      <c r="M17" s="35" t="s">
        <v>2</v>
      </c>
      <c r="N17" s="42">
        <v>6200000</v>
      </c>
    </row>
    <row r="18" spans="1:14" ht="12" customHeight="1">
      <c r="A18" s="92"/>
      <c r="B18" s="66"/>
      <c r="C18" s="68"/>
      <c r="D18" s="105"/>
      <c r="E18" s="34" t="s">
        <v>146</v>
      </c>
      <c r="F18" s="35">
        <v>100000</v>
      </c>
      <c r="G18" s="35" t="s">
        <v>0</v>
      </c>
      <c r="H18" s="35">
        <v>3</v>
      </c>
      <c r="I18" s="35" t="s">
        <v>147</v>
      </c>
      <c r="J18" s="35">
        <v>2</v>
      </c>
      <c r="K18" s="35" t="s">
        <v>1</v>
      </c>
      <c r="L18" s="35">
        <v>1</v>
      </c>
      <c r="M18" s="35" t="s">
        <v>2</v>
      </c>
      <c r="N18" s="42">
        <v>600000</v>
      </c>
    </row>
    <row r="19" spans="1:14" ht="12" customHeight="1">
      <c r="A19" s="92"/>
      <c r="B19" s="66"/>
      <c r="C19" s="68"/>
      <c r="D19" s="106"/>
      <c r="E19" s="100" t="s">
        <v>23</v>
      </c>
      <c r="F19" s="93"/>
      <c r="G19" s="93"/>
      <c r="H19" s="93"/>
      <c r="I19" s="93"/>
      <c r="J19" s="93"/>
      <c r="K19" s="93"/>
      <c r="L19" s="93"/>
      <c r="M19" s="94"/>
      <c r="N19" s="38">
        <f>SUM(N8:N18)</f>
        <v>33700000</v>
      </c>
    </row>
    <row r="20" spans="1:14" ht="12" customHeight="1">
      <c r="A20" s="92"/>
      <c r="B20" s="66"/>
      <c r="C20" s="67" t="s">
        <v>112</v>
      </c>
      <c r="D20" s="101">
        <v>18700000</v>
      </c>
      <c r="E20" s="37" t="s">
        <v>148</v>
      </c>
      <c r="F20" s="42">
        <v>300000</v>
      </c>
      <c r="G20" s="43" t="s">
        <v>0</v>
      </c>
      <c r="H20" s="42">
        <v>3</v>
      </c>
      <c r="I20" s="43" t="s">
        <v>147</v>
      </c>
      <c r="J20" s="42">
        <v>2</v>
      </c>
      <c r="K20" s="43" t="s">
        <v>1</v>
      </c>
      <c r="L20" s="42">
        <v>1</v>
      </c>
      <c r="M20" s="43" t="s">
        <v>2</v>
      </c>
      <c r="N20" s="42">
        <v>1800000</v>
      </c>
    </row>
    <row r="21" spans="1:14" ht="12" customHeight="1">
      <c r="A21" s="92"/>
      <c r="B21" s="66"/>
      <c r="C21" s="68"/>
      <c r="D21" s="102"/>
      <c r="E21" s="37" t="s">
        <v>149</v>
      </c>
      <c r="F21" s="42">
        <v>25000</v>
      </c>
      <c r="G21" s="43" t="s">
        <v>0</v>
      </c>
      <c r="H21" s="42">
        <v>2</v>
      </c>
      <c r="I21" s="43" t="s">
        <v>150</v>
      </c>
      <c r="J21" s="42">
        <v>1</v>
      </c>
      <c r="K21" s="43" t="s">
        <v>3</v>
      </c>
      <c r="L21" s="42">
        <v>1</v>
      </c>
      <c r="M21" s="43" t="s">
        <v>2</v>
      </c>
      <c r="N21" s="42">
        <v>50000</v>
      </c>
    </row>
    <row r="22" spans="1:14" ht="12" customHeight="1">
      <c r="A22" s="92"/>
      <c r="B22" s="66"/>
      <c r="C22" s="68"/>
      <c r="D22" s="102"/>
      <c r="E22" s="37" t="s">
        <v>151</v>
      </c>
      <c r="F22" s="42">
        <v>100000</v>
      </c>
      <c r="G22" s="43" t="s">
        <v>0</v>
      </c>
      <c r="H22" s="42">
        <v>4</v>
      </c>
      <c r="I22" s="43" t="s">
        <v>62</v>
      </c>
      <c r="J22" s="42">
        <v>1</v>
      </c>
      <c r="K22" s="43" t="s">
        <v>3</v>
      </c>
      <c r="L22" s="42">
        <v>1</v>
      </c>
      <c r="M22" s="43" t="s">
        <v>2</v>
      </c>
      <c r="N22" s="42">
        <v>400000</v>
      </c>
    </row>
    <row r="23" spans="1:14" ht="12" customHeight="1">
      <c r="A23" s="92"/>
      <c r="B23" s="66"/>
      <c r="C23" s="68"/>
      <c r="D23" s="102"/>
      <c r="E23" s="37" t="s">
        <v>152</v>
      </c>
      <c r="F23" s="42">
        <v>90000</v>
      </c>
      <c r="G23" s="43" t="s">
        <v>0</v>
      </c>
      <c r="H23" s="42">
        <v>7</v>
      </c>
      <c r="I23" s="43" t="s">
        <v>1</v>
      </c>
      <c r="J23" s="42">
        <v>1</v>
      </c>
      <c r="K23" s="43" t="s">
        <v>3</v>
      </c>
      <c r="L23" s="42">
        <v>1</v>
      </c>
      <c r="M23" s="43" t="s">
        <v>2</v>
      </c>
      <c r="N23" s="42">
        <v>630000</v>
      </c>
    </row>
    <row r="24" spans="1:14" ht="12" customHeight="1">
      <c r="A24" s="92"/>
      <c r="B24" s="66"/>
      <c r="C24" s="68"/>
      <c r="D24" s="102"/>
      <c r="E24" s="37" t="s">
        <v>153</v>
      </c>
      <c r="F24" s="42">
        <v>440000</v>
      </c>
      <c r="G24" s="43" t="s">
        <v>0</v>
      </c>
      <c r="H24" s="42">
        <v>2</v>
      </c>
      <c r="I24" s="43" t="s">
        <v>3</v>
      </c>
      <c r="J24" s="42">
        <v>1</v>
      </c>
      <c r="K24" s="43" t="s">
        <v>3</v>
      </c>
      <c r="L24" s="42">
        <v>1</v>
      </c>
      <c r="M24" s="43" t="s">
        <v>2</v>
      </c>
      <c r="N24" s="42">
        <v>880000</v>
      </c>
    </row>
    <row r="25" spans="1:14" ht="12" customHeight="1">
      <c r="A25" s="92"/>
      <c r="B25" s="66"/>
      <c r="C25" s="68"/>
      <c r="D25" s="102"/>
      <c r="E25" s="37" t="s">
        <v>154</v>
      </c>
      <c r="F25" s="42">
        <v>70000</v>
      </c>
      <c r="G25" s="43" t="s">
        <v>0</v>
      </c>
      <c r="H25" s="42">
        <v>7</v>
      </c>
      <c r="I25" s="43" t="s">
        <v>137</v>
      </c>
      <c r="J25" s="42">
        <v>3</v>
      </c>
      <c r="K25" s="43" t="s">
        <v>1</v>
      </c>
      <c r="L25" s="42">
        <v>4</v>
      </c>
      <c r="M25" s="43" t="s">
        <v>2</v>
      </c>
      <c r="N25" s="42">
        <v>5880000</v>
      </c>
    </row>
    <row r="26" spans="1:14" ht="12" customHeight="1">
      <c r="A26" s="92"/>
      <c r="B26" s="66"/>
      <c r="C26" s="68"/>
      <c r="D26" s="102"/>
      <c r="E26" s="37" t="s">
        <v>155</v>
      </c>
      <c r="F26" s="42">
        <v>38000</v>
      </c>
      <c r="G26" s="43" t="s">
        <v>0</v>
      </c>
      <c r="H26" s="42">
        <v>1</v>
      </c>
      <c r="I26" s="43" t="s">
        <v>150</v>
      </c>
      <c r="J26" s="42">
        <v>1</v>
      </c>
      <c r="K26" s="43" t="s">
        <v>3</v>
      </c>
      <c r="L26" s="42">
        <v>1</v>
      </c>
      <c r="M26" s="43" t="s">
        <v>2</v>
      </c>
      <c r="N26" s="42">
        <v>38000</v>
      </c>
    </row>
    <row r="27" spans="1:14" ht="12" customHeight="1">
      <c r="A27" s="92"/>
      <c r="B27" s="66"/>
      <c r="C27" s="68"/>
      <c r="D27" s="102"/>
      <c r="E27" s="37" t="s">
        <v>156</v>
      </c>
      <c r="F27" s="42">
        <v>300000</v>
      </c>
      <c r="G27" s="43" t="s">
        <v>0</v>
      </c>
      <c r="H27" s="42">
        <v>3</v>
      </c>
      <c r="I27" s="43" t="s">
        <v>1</v>
      </c>
      <c r="J27" s="42">
        <v>1</v>
      </c>
      <c r="K27" s="43" t="s">
        <v>141</v>
      </c>
      <c r="L27" s="42">
        <v>1</v>
      </c>
      <c r="M27" s="43" t="s">
        <v>2</v>
      </c>
      <c r="N27" s="42">
        <v>900000</v>
      </c>
    </row>
    <row r="28" spans="1:14" ht="12" customHeight="1">
      <c r="A28" s="92"/>
      <c r="B28" s="66"/>
      <c r="C28" s="68"/>
      <c r="D28" s="102"/>
      <c r="E28" s="37" t="s">
        <v>157</v>
      </c>
      <c r="F28" s="42">
        <v>300000</v>
      </c>
      <c r="G28" s="43" t="s">
        <v>0</v>
      </c>
      <c r="H28" s="42">
        <v>3</v>
      </c>
      <c r="I28" s="43" t="s">
        <v>147</v>
      </c>
      <c r="J28" s="42">
        <v>3</v>
      </c>
      <c r="K28" s="43" t="s">
        <v>1</v>
      </c>
      <c r="L28" s="42">
        <v>1</v>
      </c>
      <c r="M28" s="43" t="s">
        <v>2</v>
      </c>
      <c r="N28" s="42">
        <v>2700000</v>
      </c>
    </row>
    <row r="29" spans="1:14" ht="12" customHeight="1">
      <c r="A29" s="92"/>
      <c r="B29" s="66"/>
      <c r="C29" s="68"/>
      <c r="D29" s="102"/>
      <c r="E29" s="37" t="s">
        <v>158</v>
      </c>
      <c r="F29" s="42">
        <v>50000</v>
      </c>
      <c r="G29" s="43" t="s">
        <v>0</v>
      </c>
      <c r="H29" s="42">
        <v>1</v>
      </c>
      <c r="I29" s="43" t="s">
        <v>150</v>
      </c>
      <c r="J29" s="42">
        <v>1</v>
      </c>
      <c r="K29" s="43" t="s">
        <v>3</v>
      </c>
      <c r="L29" s="42">
        <v>1</v>
      </c>
      <c r="M29" s="43" t="s">
        <v>2</v>
      </c>
      <c r="N29" s="42">
        <v>50000</v>
      </c>
    </row>
    <row r="30" spans="1:14" ht="12" customHeight="1">
      <c r="A30" s="92"/>
      <c r="B30" s="66"/>
      <c r="C30" s="68"/>
      <c r="D30" s="102"/>
      <c r="E30" s="37" t="s">
        <v>159</v>
      </c>
      <c r="F30" s="42">
        <v>107624</v>
      </c>
      <c r="G30" s="43" t="s">
        <v>0</v>
      </c>
      <c r="H30" s="42">
        <v>5</v>
      </c>
      <c r="I30" s="43" t="s">
        <v>62</v>
      </c>
      <c r="J30" s="42">
        <v>1</v>
      </c>
      <c r="K30" s="43" t="s">
        <v>3</v>
      </c>
      <c r="L30" s="42">
        <v>1</v>
      </c>
      <c r="M30" s="43" t="s">
        <v>2</v>
      </c>
      <c r="N30" s="42">
        <v>538120</v>
      </c>
    </row>
    <row r="31" spans="1:14" ht="12" customHeight="1">
      <c r="A31" s="92"/>
      <c r="B31" s="66"/>
      <c r="C31" s="68"/>
      <c r="D31" s="102"/>
      <c r="E31" s="37" t="s">
        <v>160</v>
      </c>
      <c r="F31" s="42">
        <v>75000</v>
      </c>
      <c r="G31" s="43" t="s">
        <v>0</v>
      </c>
      <c r="H31" s="42">
        <v>4</v>
      </c>
      <c r="I31" s="43" t="s">
        <v>62</v>
      </c>
      <c r="J31" s="42">
        <v>1</v>
      </c>
      <c r="K31" s="43" t="s">
        <v>141</v>
      </c>
      <c r="L31" s="42">
        <v>1</v>
      </c>
      <c r="M31" s="43" t="s">
        <v>2</v>
      </c>
      <c r="N31" s="42">
        <v>300000</v>
      </c>
    </row>
    <row r="32" spans="1:14" ht="12" customHeight="1">
      <c r="A32" s="92"/>
      <c r="B32" s="66"/>
      <c r="C32" s="68"/>
      <c r="D32" s="102"/>
      <c r="E32" s="37" t="s">
        <v>161</v>
      </c>
      <c r="F32" s="42">
        <v>70000</v>
      </c>
      <c r="G32" s="43" t="s">
        <v>0</v>
      </c>
      <c r="H32" s="42">
        <v>3</v>
      </c>
      <c r="I32" s="43" t="s">
        <v>137</v>
      </c>
      <c r="J32" s="42">
        <v>1</v>
      </c>
      <c r="K32" s="43" t="s">
        <v>1</v>
      </c>
      <c r="L32" s="42">
        <v>1</v>
      </c>
      <c r="M32" s="43" t="s">
        <v>2</v>
      </c>
      <c r="N32" s="42">
        <v>210000</v>
      </c>
    </row>
    <row r="33" spans="1:14" ht="12" customHeight="1">
      <c r="A33" s="92"/>
      <c r="B33" s="66"/>
      <c r="C33" s="68"/>
      <c r="D33" s="102"/>
      <c r="E33" s="37" t="s">
        <v>162</v>
      </c>
      <c r="F33" s="42">
        <v>29000</v>
      </c>
      <c r="G33" s="43" t="s">
        <v>0</v>
      </c>
      <c r="H33" s="42">
        <v>1</v>
      </c>
      <c r="I33" s="43" t="s">
        <v>150</v>
      </c>
      <c r="J33" s="42">
        <v>1</v>
      </c>
      <c r="K33" s="43" t="s">
        <v>3</v>
      </c>
      <c r="L33" s="42">
        <v>1</v>
      </c>
      <c r="M33" s="43" t="s">
        <v>2</v>
      </c>
      <c r="N33" s="42">
        <v>29000</v>
      </c>
    </row>
    <row r="34" spans="1:14" ht="12" customHeight="1">
      <c r="A34" s="92"/>
      <c r="B34" s="66"/>
      <c r="C34" s="68"/>
      <c r="D34" s="102"/>
      <c r="E34" s="37" t="s">
        <v>134</v>
      </c>
      <c r="F34" s="42">
        <v>100000</v>
      </c>
      <c r="G34" s="43" t="s">
        <v>0</v>
      </c>
      <c r="H34" s="42">
        <v>3</v>
      </c>
      <c r="I34" s="43" t="s">
        <v>1</v>
      </c>
      <c r="J34" s="42">
        <v>2</v>
      </c>
      <c r="K34" s="43" t="s">
        <v>3</v>
      </c>
      <c r="L34" s="42">
        <v>1</v>
      </c>
      <c r="M34" s="43" t="s">
        <v>2</v>
      </c>
      <c r="N34" s="42">
        <v>600000</v>
      </c>
    </row>
    <row r="35" spans="1:14" ht="12" customHeight="1">
      <c r="A35" s="92"/>
      <c r="B35" s="66"/>
      <c r="C35" s="68"/>
      <c r="D35" s="102"/>
      <c r="E35" s="37" t="s">
        <v>163</v>
      </c>
      <c r="F35" s="42">
        <v>9333.2999999999993</v>
      </c>
      <c r="G35" s="43" t="s">
        <v>0</v>
      </c>
      <c r="H35" s="42">
        <v>6</v>
      </c>
      <c r="I35" s="43" t="s">
        <v>1</v>
      </c>
      <c r="J35" s="42">
        <v>1</v>
      </c>
      <c r="K35" s="43" t="s">
        <v>3</v>
      </c>
      <c r="L35" s="42">
        <v>1</v>
      </c>
      <c r="M35" s="43" t="s">
        <v>2</v>
      </c>
      <c r="N35" s="42">
        <v>55999.799999999996</v>
      </c>
    </row>
    <row r="36" spans="1:14" ht="12" customHeight="1">
      <c r="A36" s="92"/>
      <c r="B36" s="66"/>
      <c r="C36" s="68"/>
      <c r="D36" s="102"/>
      <c r="E36" s="37" t="s">
        <v>164</v>
      </c>
      <c r="F36" s="42">
        <v>14725</v>
      </c>
      <c r="G36" s="43" t="s">
        <v>0</v>
      </c>
      <c r="H36" s="42">
        <v>200</v>
      </c>
      <c r="I36" s="43" t="s">
        <v>58</v>
      </c>
      <c r="J36" s="42">
        <v>1</v>
      </c>
      <c r="K36" s="43" t="s">
        <v>3</v>
      </c>
      <c r="L36" s="42">
        <v>1</v>
      </c>
      <c r="M36" s="43" t="s">
        <v>2</v>
      </c>
      <c r="N36" s="42">
        <v>2945000</v>
      </c>
    </row>
    <row r="37" spans="1:14" ht="12" customHeight="1">
      <c r="A37" s="92"/>
      <c r="B37" s="66"/>
      <c r="C37" s="68"/>
      <c r="D37" s="102"/>
      <c r="E37" s="37" t="s">
        <v>165</v>
      </c>
      <c r="F37" s="42">
        <v>173470</v>
      </c>
      <c r="G37" s="43" t="s">
        <v>0</v>
      </c>
      <c r="H37" s="42">
        <v>4</v>
      </c>
      <c r="I37" s="43" t="s">
        <v>141</v>
      </c>
      <c r="J37" s="42">
        <v>1</v>
      </c>
      <c r="K37" s="43" t="s">
        <v>3</v>
      </c>
      <c r="L37" s="42">
        <v>1</v>
      </c>
      <c r="M37" s="43" t="s">
        <v>2</v>
      </c>
      <c r="N37" s="42">
        <v>693880</v>
      </c>
    </row>
    <row r="38" spans="1:14" ht="12" customHeight="1">
      <c r="A38" s="92"/>
      <c r="B38" s="66"/>
      <c r="C38" s="68"/>
      <c r="D38" s="103"/>
      <c r="E38" s="93" t="s">
        <v>23</v>
      </c>
      <c r="F38" s="93"/>
      <c r="G38" s="93"/>
      <c r="H38" s="93"/>
      <c r="I38" s="93"/>
      <c r="J38" s="93"/>
      <c r="K38" s="93"/>
      <c r="L38" s="93"/>
      <c r="M38" s="94"/>
      <c r="N38" s="38">
        <f>SUM(N20:N37)</f>
        <v>18699999.800000001</v>
      </c>
    </row>
    <row r="39" spans="1:14">
      <c r="A39" s="92"/>
      <c r="B39" s="18" t="s">
        <v>82</v>
      </c>
      <c r="C39" s="49"/>
      <c r="D39" s="20">
        <f>SUM(D5,D8,D20)</f>
        <v>92000000</v>
      </c>
      <c r="E39" s="90"/>
      <c r="F39" s="90"/>
      <c r="G39" s="90"/>
      <c r="H39" s="90"/>
      <c r="I39" s="90"/>
      <c r="J39" s="90"/>
      <c r="K39" s="90"/>
      <c r="L39" s="90"/>
      <c r="M39" s="91"/>
      <c r="N39" s="14">
        <f>SUM(N7,N19,N38)</f>
        <v>91999999.799999997</v>
      </c>
    </row>
    <row r="40" spans="1:14" s="31" customFormat="1">
      <c r="A40" s="92" t="s">
        <v>83</v>
      </c>
      <c r="B40" s="72" t="s">
        <v>84</v>
      </c>
      <c r="C40" s="73"/>
      <c r="D40" s="39">
        <v>22588200</v>
      </c>
      <c r="E40" s="93"/>
      <c r="F40" s="93"/>
      <c r="G40" s="93"/>
      <c r="H40" s="93"/>
      <c r="I40" s="93"/>
      <c r="J40" s="93"/>
      <c r="K40" s="93"/>
      <c r="L40" s="93"/>
      <c r="M40" s="94"/>
      <c r="N40" s="38">
        <v>28087440</v>
      </c>
    </row>
    <row r="41" spans="1:14" ht="24">
      <c r="A41" s="92"/>
      <c r="B41" s="76" t="s">
        <v>85</v>
      </c>
      <c r="C41" s="23" t="s">
        <v>113</v>
      </c>
      <c r="D41" s="39">
        <v>26640000</v>
      </c>
      <c r="E41" s="93"/>
      <c r="F41" s="93"/>
      <c r="G41" s="93"/>
      <c r="H41" s="93"/>
      <c r="I41" s="93"/>
      <c r="J41" s="93"/>
      <c r="K41" s="93"/>
      <c r="L41" s="93"/>
      <c r="M41" s="94"/>
      <c r="N41" s="38">
        <f>22309560+3600</f>
        <v>22313160</v>
      </c>
    </row>
    <row r="42" spans="1:14" ht="24">
      <c r="A42" s="92"/>
      <c r="B42" s="77"/>
      <c r="C42" s="27" t="s">
        <v>111</v>
      </c>
      <c r="D42" s="39">
        <v>4850000</v>
      </c>
      <c r="E42" s="47"/>
      <c r="F42" s="47"/>
      <c r="G42" s="47"/>
      <c r="H42" s="47"/>
      <c r="I42" s="47"/>
      <c r="J42" s="47"/>
      <c r="K42" s="47"/>
      <c r="L42" s="47"/>
      <c r="M42" s="48"/>
      <c r="N42" s="38">
        <v>5358950</v>
      </c>
    </row>
    <row r="43" spans="1:14" s="31" customFormat="1">
      <c r="A43" s="92"/>
      <c r="B43" s="72" t="s">
        <v>86</v>
      </c>
      <c r="C43" s="73"/>
      <c r="D43" s="39">
        <v>18734580</v>
      </c>
      <c r="E43" s="93"/>
      <c r="F43" s="93"/>
      <c r="G43" s="93"/>
      <c r="H43" s="93"/>
      <c r="I43" s="93"/>
      <c r="J43" s="93"/>
      <c r="K43" s="93"/>
      <c r="L43" s="93"/>
      <c r="M43" s="94"/>
      <c r="N43" s="38">
        <v>18734580</v>
      </c>
    </row>
    <row r="44" spans="1:14">
      <c r="A44" s="92"/>
      <c r="B44" s="74" t="s">
        <v>82</v>
      </c>
      <c r="C44" s="75"/>
      <c r="D44" s="21">
        <f>SUM(D40,D41,D42,D43)</f>
        <v>72812780</v>
      </c>
      <c r="E44" s="90"/>
      <c r="F44" s="90"/>
      <c r="G44" s="90"/>
      <c r="H44" s="90"/>
      <c r="I44" s="90"/>
      <c r="J44" s="90"/>
      <c r="K44" s="90"/>
      <c r="L44" s="90"/>
      <c r="M44" s="91"/>
      <c r="N44" s="14">
        <f>SUM(N40,N41,N42,N43)</f>
        <v>74494130</v>
      </c>
    </row>
    <row r="45" spans="1:14">
      <c r="A45" s="89" t="s">
        <v>87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15">
        <f>SUM(N44,N39)</f>
        <v>166494129.80000001</v>
      </c>
    </row>
  </sheetData>
  <sheetProtection formatCells="0" formatColumns="0" formatRows="0" deleteColumns="0" deleteRows="0"/>
  <mergeCells count="30">
    <mergeCell ref="D1:N1"/>
    <mergeCell ref="D2:N2"/>
    <mergeCell ref="D3:D4"/>
    <mergeCell ref="E3:N3"/>
    <mergeCell ref="F4:M4"/>
    <mergeCell ref="A45:M45"/>
    <mergeCell ref="E39:M39"/>
    <mergeCell ref="A40:A44"/>
    <mergeCell ref="E40:M40"/>
    <mergeCell ref="E41:M41"/>
    <mergeCell ref="E43:M43"/>
    <mergeCell ref="E44:M44"/>
    <mergeCell ref="A5:A39"/>
    <mergeCell ref="D5:D7"/>
    <mergeCell ref="E7:M7"/>
    <mergeCell ref="E19:M19"/>
    <mergeCell ref="D20:D38"/>
    <mergeCell ref="D8:D19"/>
    <mergeCell ref="B40:C40"/>
    <mergeCell ref="E38:M38"/>
    <mergeCell ref="C8:C19"/>
    <mergeCell ref="B8:B38"/>
    <mergeCell ref="C20:C38"/>
    <mergeCell ref="A1:C1"/>
    <mergeCell ref="B43:C43"/>
    <mergeCell ref="B44:C44"/>
    <mergeCell ref="B41:B42"/>
    <mergeCell ref="A3:C4"/>
    <mergeCell ref="A2:C2"/>
    <mergeCell ref="B5:C7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6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1"/>
  <sheetViews>
    <sheetView view="pageBreakPreview" topLeftCell="A31" zoomScaleNormal="130" zoomScaleSheetLayoutView="100" workbookViewId="0">
      <selection activeCell="E58" sqref="E58:M58"/>
    </sheetView>
  </sheetViews>
  <sheetFormatPr defaultColWidth="9" defaultRowHeight="12"/>
  <cols>
    <col min="1" max="1" width="5.25" style="24" bestFit="1" customWidth="1"/>
    <col min="2" max="2" width="8.5" style="24" bestFit="1" customWidth="1"/>
    <col min="3" max="3" width="8.5" style="24" customWidth="1"/>
    <col min="4" max="4" width="13.25" style="24" customWidth="1"/>
    <col min="5" max="5" width="18.375" style="10" customWidth="1"/>
    <col min="6" max="6" width="10.25" style="11" customWidth="1"/>
    <col min="7" max="7" width="3.625" style="24" customWidth="1"/>
    <col min="8" max="8" width="9" style="11"/>
    <col min="9" max="9" width="3.125" style="24" customWidth="1"/>
    <col min="10" max="10" width="9" style="11"/>
    <col min="11" max="11" width="3.25" style="24" customWidth="1"/>
    <col min="12" max="12" width="9" style="11"/>
    <col min="13" max="13" width="3.125" style="24" customWidth="1"/>
    <col min="14" max="14" width="13" style="11" customWidth="1"/>
    <col min="15" max="16384" width="9" style="24"/>
  </cols>
  <sheetData>
    <row r="1" spans="1:14" ht="16.5">
      <c r="A1" s="69" t="s">
        <v>7</v>
      </c>
      <c r="B1" s="70"/>
      <c r="C1" s="71"/>
      <c r="D1" s="69" t="s">
        <v>52</v>
      </c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16.5">
      <c r="A2" s="69" t="s">
        <v>8</v>
      </c>
      <c r="B2" s="70"/>
      <c r="C2" s="71"/>
      <c r="D2" s="69" t="s">
        <v>53</v>
      </c>
      <c r="E2" s="70"/>
      <c r="F2" s="70"/>
      <c r="G2" s="70"/>
      <c r="H2" s="70"/>
      <c r="I2" s="70"/>
      <c r="J2" s="70"/>
      <c r="K2" s="70"/>
      <c r="L2" s="70"/>
      <c r="M2" s="70"/>
      <c r="N2" s="71"/>
    </row>
    <row r="3" spans="1:14" ht="16.5" customHeight="1">
      <c r="A3" s="78" t="s">
        <v>9</v>
      </c>
      <c r="B3" s="79"/>
      <c r="C3" s="80"/>
      <c r="D3" s="107" t="s">
        <v>20</v>
      </c>
      <c r="E3" s="109" t="s">
        <v>21</v>
      </c>
      <c r="F3" s="110"/>
      <c r="G3" s="110"/>
      <c r="H3" s="110"/>
      <c r="I3" s="110"/>
      <c r="J3" s="110"/>
      <c r="K3" s="110"/>
      <c r="L3" s="110"/>
      <c r="M3" s="110"/>
      <c r="N3" s="110"/>
    </row>
    <row r="4" spans="1:14" ht="17.25" customHeight="1" thickBot="1">
      <c r="A4" s="81"/>
      <c r="B4" s="82"/>
      <c r="C4" s="83"/>
      <c r="D4" s="108"/>
      <c r="E4" s="46" t="s">
        <v>26</v>
      </c>
      <c r="F4" s="111" t="s">
        <v>25</v>
      </c>
      <c r="G4" s="112"/>
      <c r="H4" s="112"/>
      <c r="I4" s="112"/>
      <c r="J4" s="112"/>
      <c r="K4" s="112"/>
      <c r="L4" s="112"/>
      <c r="M4" s="113"/>
      <c r="N4" s="17" t="s">
        <v>10</v>
      </c>
    </row>
    <row r="5" spans="1:14" ht="12.75" thickTop="1">
      <c r="A5" s="126" t="s">
        <v>11</v>
      </c>
      <c r="B5" s="84" t="s">
        <v>12</v>
      </c>
      <c r="C5" s="85"/>
      <c r="D5" s="96">
        <v>43200000</v>
      </c>
      <c r="E5" s="19" t="s">
        <v>117</v>
      </c>
      <c r="F5" s="12">
        <v>1800000</v>
      </c>
      <c r="G5" s="16" t="s">
        <v>13</v>
      </c>
      <c r="H5" s="12">
        <v>1</v>
      </c>
      <c r="I5" s="16" t="s">
        <v>14</v>
      </c>
      <c r="J5" s="12">
        <v>12</v>
      </c>
      <c r="K5" s="16" t="s">
        <v>15</v>
      </c>
      <c r="L5" s="12">
        <v>1</v>
      </c>
      <c r="M5" s="16" t="s">
        <v>16</v>
      </c>
      <c r="N5" s="12">
        <f>F5*H5*J5*L5</f>
        <v>21600000</v>
      </c>
    </row>
    <row r="6" spans="1:14">
      <c r="A6" s="127"/>
      <c r="B6" s="86"/>
      <c r="C6" s="87"/>
      <c r="D6" s="97"/>
      <c r="E6" s="44" t="s">
        <v>118</v>
      </c>
      <c r="F6" s="42">
        <v>1800000</v>
      </c>
      <c r="G6" s="43" t="s">
        <v>13</v>
      </c>
      <c r="H6" s="42">
        <v>1</v>
      </c>
      <c r="I6" s="43" t="s">
        <v>14</v>
      </c>
      <c r="J6" s="42">
        <v>12</v>
      </c>
      <c r="K6" s="43" t="s">
        <v>15</v>
      </c>
      <c r="L6" s="42">
        <v>1</v>
      </c>
      <c r="M6" s="43" t="s">
        <v>16</v>
      </c>
      <c r="N6" s="12">
        <f>F6*H6*J6*L6</f>
        <v>21600000</v>
      </c>
    </row>
    <row r="7" spans="1:14">
      <c r="A7" s="127"/>
      <c r="B7" s="77"/>
      <c r="C7" s="88"/>
      <c r="D7" s="98"/>
      <c r="E7" s="94" t="s">
        <v>22</v>
      </c>
      <c r="F7" s="99"/>
      <c r="G7" s="99"/>
      <c r="H7" s="99"/>
      <c r="I7" s="99"/>
      <c r="J7" s="99"/>
      <c r="K7" s="99"/>
      <c r="L7" s="99"/>
      <c r="M7" s="99"/>
      <c r="N7" s="38">
        <f>SUM(N5:N6)</f>
        <v>43200000</v>
      </c>
    </row>
    <row r="8" spans="1:14" ht="12" customHeight="1">
      <c r="A8" s="127"/>
      <c r="B8" s="65" t="s">
        <v>17</v>
      </c>
      <c r="C8" s="67" t="s">
        <v>107</v>
      </c>
      <c r="D8" s="120">
        <f>N14</f>
        <v>26425000</v>
      </c>
      <c r="E8" s="44" t="s">
        <v>60</v>
      </c>
      <c r="F8" s="42">
        <v>300000</v>
      </c>
      <c r="G8" s="43" t="s">
        <v>0</v>
      </c>
      <c r="H8" s="42">
        <v>17</v>
      </c>
      <c r="I8" s="43" t="s">
        <v>97</v>
      </c>
      <c r="J8" s="42">
        <v>1</v>
      </c>
      <c r="K8" s="43" t="s">
        <v>98</v>
      </c>
      <c r="L8" s="42">
        <v>1</v>
      </c>
      <c r="M8" s="43" t="s">
        <v>99</v>
      </c>
      <c r="N8" s="42">
        <f>SUM(F8*H8*J8*L8)</f>
        <v>5100000</v>
      </c>
    </row>
    <row r="9" spans="1:14">
      <c r="A9" s="127"/>
      <c r="B9" s="66"/>
      <c r="C9" s="68"/>
      <c r="D9" s="97"/>
      <c r="E9" s="44" t="s">
        <v>172</v>
      </c>
      <c r="F9" s="42">
        <v>360000</v>
      </c>
      <c r="G9" s="43" t="s">
        <v>0</v>
      </c>
      <c r="H9" s="42">
        <v>17</v>
      </c>
      <c r="I9" s="43" t="s">
        <v>97</v>
      </c>
      <c r="J9" s="42">
        <v>1</v>
      </c>
      <c r="K9" s="43" t="s">
        <v>98</v>
      </c>
      <c r="L9" s="42">
        <v>1</v>
      </c>
      <c r="M9" s="43" t="s">
        <v>99</v>
      </c>
      <c r="N9" s="42">
        <f>SUM(F9*H9*J9*L9)</f>
        <v>6120000</v>
      </c>
    </row>
    <row r="10" spans="1:14">
      <c r="A10" s="127"/>
      <c r="B10" s="66"/>
      <c r="C10" s="68"/>
      <c r="D10" s="97"/>
      <c r="E10" s="44" t="s">
        <v>100</v>
      </c>
      <c r="F10" s="42">
        <v>840000</v>
      </c>
      <c r="G10" s="43" t="s">
        <v>0</v>
      </c>
      <c r="H10" s="42">
        <v>17</v>
      </c>
      <c r="I10" s="43" t="s">
        <v>97</v>
      </c>
      <c r="J10" s="42">
        <v>1</v>
      </c>
      <c r="K10" s="43" t="s">
        <v>98</v>
      </c>
      <c r="L10" s="42">
        <v>1</v>
      </c>
      <c r="M10" s="43" t="s">
        <v>99</v>
      </c>
      <c r="N10" s="42">
        <f>SUM(F10*H10*J10*L10)</f>
        <v>14280000</v>
      </c>
    </row>
    <row r="11" spans="1:14">
      <c r="A11" s="127"/>
      <c r="B11" s="66"/>
      <c r="C11" s="68"/>
      <c r="D11" s="97"/>
      <c r="E11" s="44" t="s">
        <v>101</v>
      </c>
      <c r="F11" s="42">
        <v>25000</v>
      </c>
      <c r="G11" s="43" t="s">
        <v>0</v>
      </c>
      <c r="H11" s="42">
        <v>17</v>
      </c>
      <c r="I11" s="43" t="s">
        <v>102</v>
      </c>
      <c r="J11" s="42">
        <v>1</v>
      </c>
      <c r="K11" s="43" t="s">
        <v>98</v>
      </c>
      <c r="L11" s="42">
        <v>1</v>
      </c>
      <c r="M11" s="43" t="s">
        <v>99</v>
      </c>
      <c r="N11" s="42">
        <f>SUM(F11*H11*J11*L11)</f>
        <v>425000</v>
      </c>
    </row>
    <row r="12" spans="1:14" ht="12" customHeight="1">
      <c r="A12" s="127"/>
      <c r="B12" s="66"/>
      <c r="C12" s="68"/>
      <c r="D12" s="97"/>
      <c r="E12" s="41" t="s">
        <v>103</v>
      </c>
      <c r="F12" s="42">
        <v>100000</v>
      </c>
      <c r="G12" s="43" t="s">
        <v>104</v>
      </c>
      <c r="H12" s="42">
        <v>3</v>
      </c>
      <c r="I12" s="43" t="s">
        <v>105</v>
      </c>
      <c r="J12" s="42">
        <v>1</v>
      </c>
      <c r="K12" s="43" t="s">
        <v>98</v>
      </c>
      <c r="L12" s="42">
        <v>1</v>
      </c>
      <c r="M12" s="43" t="s">
        <v>99</v>
      </c>
      <c r="N12" s="42">
        <f t="shared" ref="N12" si="0">SUM(F12*H12*J12*L12)</f>
        <v>300000</v>
      </c>
    </row>
    <row r="13" spans="1:14" ht="12" customHeight="1">
      <c r="A13" s="127"/>
      <c r="B13" s="66"/>
      <c r="C13" s="68"/>
      <c r="D13" s="97"/>
      <c r="E13" s="41" t="s">
        <v>174</v>
      </c>
      <c r="F13" s="42">
        <v>200000</v>
      </c>
      <c r="G13" s="43" t="s">
        <v>104</v>
      </c>
      <c r="H13" s="42">
        <v>1</v>
      </c>
      <c r="I13" s="43" t="s">
        <v>98</v>
      </c>
      <c r="J13" s="42">
        <v>1</v>
      </c>
      <c r="K13" s="43" t="s">
        <v>98</v>
      </c>
      <c r="L13" s="42">
        <v>1</v>
      </c>
      <c r="M13" s="43" t="s">
        <v>99</v>
      </c>
      <c r="N13" s="42">
        <f>SUM(F13*H13*J13*L13)</f>
        <v>200000</v>
      </c>
    </row>
    <row r="14" spans="1:14" ht="12" customHeight="1">
      <c r="A14" s="127"/>
      <c r="B14" s="66"/>
      <c r="C14" s="115"/>
      <c r="D14" s="98"/>
      <c r="E14" s="93" t="s">
        <v>23</v>
      </c>
      <c r="F14" s="93"/>
      <c r="G14" s="93"/>
      <c r="H14" s="93"/>
      <c r="I14" s="93"/>
      <c r="J14" s="93"/>
      <c r="K14" s="93"/>
      <c r="L14" s="93"/>
      <c r="M14" s="94"/>
      <c r="N14" s="38">
        <f>SUM(N8:N13)</f>
        <v>26425000</v>
      </c>
    </row>
    <row r="15" spans="1:14" ht="12" customHeight="1">
      <c r="A15" s="127"/>
      <c r="B15" s="66"/>
      <c r="C15" s="67" t="s">
        <v>168</v>
      </c>
      <c r="D15" s="121">
        <v>21800000</v>
      </c>
      <c r="E15" s="44" t="s">
        <v>57</v>
      </c>
      <c r="F15" s="42">
        <v>6000</v>
      </c>
      <c r="G15" s="43" t="s">
        <v>0</v>
      </c>
      <c r="H15" s="42">
        <v>200</v>
      </c>
      <c r="I15" s="43" t="s">
        <v>58</v>
      </c>
      <c r="J15" s="42">
        <v>1</v>
      </c>
      <c r="K15" s="43" t="s">
        <v>3</v>
      </c>
      <c r="L15" s="42">
        <v>1</v>
      </c>
      <c r="M15" s="43" t="s">
        <v>2</v>
      </c>
      <c r="N15" s="42">
        <f>F15*H15*J15*L15</f>
        <v>1200000</v>
      </c>
    </row>
    <row r="16" spans="1:14" ht="12" customHeight="1">
      <c r="A16" s="127"/>
      <c r="B16" s="66"/>
      <c r="C16" s="68"/>
      <c r="D16" s="96"/>
      <c r="E16" s="44" t="s">
        <v>59</v>
      </c>
      <c r="F16" s="42">
        <v>8000</v>
      </c>
      <c r="G16" s="43" t="s">
        <v>0</v>
      </c>
      <c r="H16" s="42">
        <v>150</v>
      </c>
      <c r="I16" s="43" t="s">
        <v>58</v>
      </c>
      <c r="J16" s="42">
        <v>1</v>
      </c>
      <c r="K16" s="43" t="s">
        <v>3</v>
      </c>
      <c r="L16" s="42">
        <v>1</v>
      </c>
      <c r="M16" s="43" t="s">
        <v>2</v>
      </c>
      <c r="N16" s="42">
        <f t="shared" ref="N16:N20" si="1">F16*H16*J16*L16</f>
        <v>1200000</v>
      </c>
    </row>
    <row r="17" spans="1:14" ht="12" customHeight="1">
      <c r="A17" s="127"/>
      <c r="B17" s="66"/>
      <c r="C17" s="68"/>
      <c r="D17" s="96"/>
      <c r="E17" s="44" t="s">
        <v>60</v>
      </c>
      <c r="F17" s="42">
        <v>300000</v>
      </c>
      <c r="G17" s="43" t="s">
        <v>0</v>
      </c>
      <c r="H17" s="42">
        <v>2</v>
      </c>
      <c r="I17" s="43" t="s">
        <v>1</v>
      </c>
      <c r="J17" s="42">
        <v>1</v>
      </c>
      <c r="K17" s="43" t="s">
        <v>3</v>
      </c>
      <c r="L17" s="42">
        <v>1</v>
      </c>
      <c r="M17" s="43" t="s">
        <v>2</v>
      </c>
      <c r="N17" s="42">
        <f t="shared" si="1"/>
        <v>600000</v>
      </c>
    </row>
    <row r="18" spans="1:14" ht="12" customHeight="1">
      <c r="A18" s="127"/>
      <c r="B18" s="66"/>
      <c r="C18" s="68"/>
      <c r="D18" s="96"/>
      <c r="E18" s="44" t="s">
        <v>170</v>
      </c>
      <c r="F18" s="42">
        <v>130000</v>
      </c>
      <c r="G18" s="43" t="s">
        <v>0</v>
      </c>
      <c r="H18" s="42">
        <v>75</v>
      </c>
      <c r="I18" s="43" t="s">
        <v>62</v>
      </c>
      <c r="J18" s="42">
        <v>1</v>
      </c>
      <c r="K18" s="43" t="s">
        <v>3</v>
      </c>
      <c r="L18" s="42">
        <v>1</v>
      </c>
      <c r="M18" s="43" t="s">
        <v>2</v>
      </c>
      <c r="N18" s="42">
        <f t="shared" si="1"/>
        <v>9750000</v>
      </c>
    </row>
    <row r="19" spans="1:14" ht="12" customHeight="1">
      <c r="A19" s="127"/>
      <c r="B19" s="66"/>
      <c r="C19" s="68"/>
      <c r="D19" s="96"/>
      <c r="E19" s="44" t="s">
        <v>61</v>
      </c>
      <c r="F19" s="42">
        <v>1210000</v>
      </c>
      <c r="G19" s="43" t="s">
        <v>0</v>
      </c>
      <c r="H19" s="42">
        <v>1</v>
      </c>
      <c r="I19" s="43" t="s">
        <v>62</v>
      </c>
      <c r="J19" s="42">
        <v>1</v>
      </c>
      <c r="K19" s="43" t="s">
        <v>3</v>
      </c>
      <c r="L19" s="42">
        <v>1</v>
      </c>
      <c r="M19" s="43" t="s">
        <v>2</v>
      </c>
      <c r="N19" s="42">
        <f t="shared" si="1"/>
        <v>1210000</v>
      </c>
    </row>
    <row r="20" spans="1:14" ht="12" customHeight="1">
      <c r="A20" s="127"/>
      <c r="B20" s="66"/>
      <c r="C20" s="68"/>
      <c r="D20" s="96"/>
      <c r="E20" s="44" t="s">
        <v>63</v>
      </c>
      <c r="F20" s="42">
        <v>14000</v>
      </c>
      <c r="G20" s="43" t="s">
        <v>0</v>
      </c>
      <c r="H20" s="42">
        <v>280</v>
      </c>
      <c r="I20" s="43" t="s">
        <v>1</v>
      </c>
      <c r="J20" s="42">
        <v>2</v>
      </c>
      <c r="K20" s="43" t="s">
        <v>64</v>
      </c>
      <c r="L20" s="42">
        <v>1</v>
      </c>
      <c r="M20" s="43" t="s">
        <v>2</v>
      </c>
      <c r="N20" s="42">
        <f t="shared" si="1"/>
        <v>7840000</v>
      </c>
    </row>
    <row r="21" spans="1:14">
      <c r="A21" s="127"/>
      <c r="B21" s="66"/>
      <c r="C21" s="115"/>
      <c r="D21" s="122"/>
      <c r="E21" s="93" t="s">
        <v>23</v>
      </c>
      <c r="F21" s="93"/>
      <c r="G21" s="93"/>
      <c r="H21" s="93"/>
      <c r="I21" s="93"/>
      <c r="J21" s="93"/>
      <c r="K21" s="93"/>
      <c r="L21" s="93"/>
      <c r="M21" s="94"/>
      <c r="N21" s="38">
        <f>SUM(N15:N20)</f>
        <v>21800000</v>
      </c>
    </row>
    <row r="22" spans="1:14" ht="12" customHeight="1">
      <c r="A22" s="127"/>
      <c r="B22" s="66"/>
      <c r="C22" s="67" t="s">
        <v>169</v>
      </c>
      <c r="D22" s="121">
        <v>7585000</v>
      </c>
      <c r="E22" s="44" t="s">
        <v>65</v>
      </c>
      <c r="F22" s="42">
        <v>6000</v>
      </c>
      <c r="G22" s="43" t="s">
        <v>0</v>
      </c>
      <c r="H22" s="42">
        <v>70</v>
      </c>
      <c r="I22" s="43" t="s">
        <v>58</v>
      </c>
      <c r="J22" s="42">
        <v>1</v>
      </c>
      <c r="K22" s="43" t="s">
        <v>3</v>
      </c>
      <c r="L22" s="42">
        <v>1</v>
      </c>
      <c r="M22" s="43" t="s">
        <v>2</v>
      </c>
      <c r="N22" s="42">
        <f>F22*H22*J22*L22</f>
        <v>420000</v>
      </c>
    </row>
    <row r="23" spans="1:14" ht="12" customHeight="1">
      <c r="A23" s="127"/>
      <c r="B23" s="66"/>
      <c r="C23" s="68"/>
      <c r="D23" s="97"/>
      <c r="E23" s="44" t="s">
        <v>59</v>
      </c>
      <c r="F23" s="42">
        <v>8000</v>
      </c>
      <c r="G23" s="43" t="s">
        <v>0</v>
      </c>
      <c r="H23" s="42">
        <v>30</v>
      </c>
      <c r="I23" s="43" t="s">
        <v>58</v>
      </c>
      <c r="J23" s="42">
        <v>1</v>
      </c>
      <c r="K23" s="43" t="s">
        <v>3</v>
      </c>
      <c r="L23" s="42">
        <v>1</v>
      </c>
      <c r="M23" s="43" t="s">
        <v>2</v>
      </c>
      <c r="N23" s="42">
        <f t="shared" ref="N23:N27" si="2">F23*H23*J23*L23</f>
        <v>240000</v>
      </c>
    </row>
    <row r="24" spans="1:14" ht="12" customHeight="1">
      <c r="A24" s="127"/>
      <c r="B24" s="66"/>
      <c r="C24" s="68"/>
      <c r="D24" s="97"/>
      <c r="E24" s="44" t="s">
        <v>60</v>
      </c>
      <c r="F24" s="42">
        <v>300000</v>
      </c>
      <c r="G24" s="43" t="s">
        <v>0</v>
      </c>
      <c r="H24" s="42">
        <v>2</v>
      </c>
      <c r="I24" s="43" t="s">
        <v>1</v>
      </c>
      <c r="J24" s="42">
        <v>1</v>
      </c>
      <c r="K24" s="43" t="s">
        <v>3</v>
      </c>
      <c r="L24" s="42">
        <v>1</v>
      </c>
      <c r="M24" s="43" t="s">
        <v>2</v>
      </c>
      <c r="N24" s="42">
        <f t="shared" si="2"/>
        <v>600000</v>
      </c>
    </row>
    <row r="25" spans="1:14" ht="12" customHeight="1">
      <c r="A25" s="127"/>
      <c r="B25" s="66"/>
      <c r="C25" s="68"/>
      <c r="D25" s="97"/>
      <c r="E25" s="44" t="s">
        <v>170</v>
      </c>
      <c r="F25" s="42">
        <v>66032.5</v>
      </c>
      <c r="G25" s="43" t="s">
        <v>0</v>
      </c>
      <c r="H25" s="42">
        <v>40</v>
      </c>
      <c r="I25" s="43" t="s">
        <v>62</v>
      </c>
      <c r="J25" s="42">
        <v>1</v>
      </c>
      <c r="K25" s="43" t="s">
        <v>3</v>
      </c>
      <c r="L25" s="42">
        <v>1</v>
      </c>
      <c r="M25" s="43" t="s">
        <v>2</v>
      </c>
      <c r="N25" s="42">
        <f t="shared" si="2"/>
        <v>2641300</v>
      </c>
    </row>
    <row r="26" spans="1:14" ht="12" customHeight="1">
      <c r="A26" s="127"/>
      <c r="B26" s="66"/>
      <c r="C26" s="68"/>
      <c r="D26" s="97"/>
      <c r="E26" s="44" t="s">
        <v>61</v>
      </c>
      <c r="F26" s="42">
        <v>229350</v>
      </c>
      <c r="G26" s="43" t="s">
        <v>0</v>
      </c>
      <c r="H26" s="42">
        <v>2</v>
      </c>
      <c r="I26" s="43" t="s">
        <v>62</v>
      </c>
      <c r="J26" s="42">
        <v>1</v>
      </c>
      <c r="K26" s="43" t="s">
        <v>3</v>
      </c>
      <c r="L26" s="42">
        <v>1</v>
      </c>
      <c r="M26" s="43" t="s">
        <v>2</v>
      </c>
      <c r="N26" s="42">
        <f t="shared" ref="N26" si="3">F26*H26*J26*L26</f>
        <v>458700</v>
      </c>
    </row>
    <row r="27" spans="1:14" ht="12" customHeight="1">
      <c r="A27" s="127"/>
      <c r="B27" s="66"/>
      <c r="C27" s="68"/>
      <c r="D27" s="97"/>
      <c r="E27" s="44" t="s">
        <v>173</v>
      </c>
      <c r="F27" s="42">
        <v>11250</v>
      </c>
      <c r="G27" s="43" t="s">
        <v>0</v>
      </c>
      <c r="H27" s="42">
        <v>80</v>
      </c>
      <c r="I27" s="43" t="s">
        <v>1</v>
      </c>
      <c r="J27" s="42">
        <v>3</v>
      </c>
      <c r="K27" s="43" t="s">
        <v>64</v>
      </c>
      <c r="L27" s="42">
        <v>1</v>
      </c>
      <c r="M27" s="43" t="s">
        <v>2</v>
      </c>
      <c r="N27" s="42">
        <f t="shared" si="2"/>
        <v>2700000</v>
      </c>
    </row>
    <row r="28" spans="1:14">
      <c r="A28" s="127"/>
      <c r="B28" s="66"/>
      <c r="C28" s="115"/>
      <c r="D28" s="98"/>
      <c r="E28" s="93" t="s">
        <v>23</v>
      </c>
      <c r="F28" s="93"/>
      <c r="G28" s="93"/>
      <c r="H28" s="93"/>
      <c r="I28" s="93"/>
      <c r="J28" s="93"/>
      <c r="K28" s="93"/>
      <c r="L28" s="93"/>
      <c r="M28" s="94"/>
      <c r="N28" s="38">
        <f>SUM(N22:N27)</f>
        <v>7060000</v>
      </c>
    </row>
    <row r="29" spans="1:14" ht="12" customHeight="1">
      <c r="A29" s="127"/>
      <c r="B29" s="66"/>
      <c r="C29" s="67" t="s">
        <v>166</v>
      </c>
      <c r="D29" s="121">
        <v>6400000</v>
      </c>
      <c r="E29" s="44" t="s">
        <v>57</v>
      </c>
      <c r="F29" s="42">
        <v>6000</v>
      </c>
      <c r="G29" s="43" t="s">
        <v>0</v>
      </c>
      <c r="H29" s="42">
        <v>120</v>
      </c>
      <c r="I29" s="43" t="s">
        <v>58</v>
      </c>
      <c r="J29" s="42">
        <v>1</v>
      </c>
      <c r="K29" s="43" t="s">
        <v>3</v>
      </c>
      <c r="L29" s="42">
        <v>1</v>
      </c>
      <c r="M29" s="43" t="s">
        <v>2</v>
      </c>
      <c r="N29" s="42">
        <f>F29*H29*J29*L29</f>
        <v>720000</v>
      </c>
    </row>
    <row r="30" spans="1:14" ht="12" customHeight="1">
      <c r="A30" s="127"/>
      <c r="B30" s="66"/>
      <c r="C30" s="68"/>
      <c r="D30" s="97"/>
      <c r="E30" s="44" t="s">
        <v>59</v>
      </c>
      <c r="F30" s="42">
        <v>8000</v>
      </c>
      <c r="G30" s="43" t="s">
        <v>0</v>
      </c>
      <c r="H30" s="42">
        <v>60</v>
      </c>
      <c r="I30" s="43" t="s">
        <v>58</v>
      </c>
      <c r="J30" s="42">
        <v>1</v>
      </c>
      <c r="K30" s="43" t="s">
        <v>3</v>
      </c>
      <c r="L30" s="42">
        <v>1</v>
      </c>
      <c r="M30" s="43" t="s">
        <v>2</v>
      </c>
      <c r="N30" s="42">
        <f t="shared" ref="N30:N33" si="4">F30*H30*J30*L30</f>
        <v>480000</v>
      </c>
    </row>
    <row r="31" spans="1:14" ht="12" customHeight="1">
      <c r="A31" s="127"/>
      <c r="B31" s="66"/>
      <c r="C31" s="68"/>
      <c r="D31" s="97"/>
      <c r="E31" s="44" t="s">
        <v>60</v>
      </c>
      <c r="F31" s="42">
        <v>300000</v>
      </c>
      <c r="G31" s="43" t="s">
        <v>0</v>
      </c>
      <c r="H31" s="42">
        <v>2</v>
      </c>
      <c r="I31" s="43" t="s">
        <v>1</v>
      </c>
      <c r="J31" s="42">
        <v>1</v>
      </c>
      <c r="K31" s="43" t="s">
        <v>3</v>
      </c>
      <c r="L31" s="42">
        <v>1</v>
      </c>
      <c r="M31" s="43" t="s">
        <v>2</v>
      </c>
      <c r="N31" s="42">
        <f t="shared" si="4"/>
        <v>600000</v>
      </c>
    </row>
    <row r="32" spans="1:14" ht="12" customHeight="1">
      <c r="A32" s="127"/>
      <c r="B32" s="66"/>
      <c r="C32" s="68"/>
      <c r="D32" s="97"/>
      <c r="E32" s="44" t="s">
        <v>66</v>
      </c>
      <c r="F32" s="42">
        <v>119500</v>
      </c>
      <c r="G32" s="43" t="s">
        <v>0</v>
      </c>
      <c r="H32" s="42">
        <v>32</v>
      </c>
      <c r="I32" s="43" t="s">
        <v>62</v>
      </c>
      <c r="J32" s="42">
        <v>1</v>
      </c>
      <c r="K32" s="43" t="s">
        <v>3</v>
      </c>
      <c r="L32" s="42">
        <v>1</v>
      </c>
      <c r="M32" s="43" t="s">
        <v>2</v>
      </c>
      <c r="N32" s="42">
        <f t="shared" si="4"/>
        <v>3824000</v>
      </c>
    </row>
    <row r="33" spans="1:14" ht="12" customHeight="1">
      <c r="A33" s="127"/>
      <c r="B33" s="66"/>
      <c r="C33" s="68"/>
      <c r="D33" s="97"/>
      <c r="E33" s="40" t="s">
        <v>61</v>
      </c>
      <c r="F33" s="42">
        <v>550000</v>
      </c>
      <c r="G33" s="43" t="s">
        <v>0</v>
      </c>
      <c r="H33" s="42">
        <v>2</v>
      </c>
      <c r="I33" s="43" t="s">
        <v>62</v>
      </c>
      <c r="J33" s="42">
        <v>1</v>
      </c>
      <c r="K33" s="43" t="s">
        <v>3</v>
      </c>
      <c r="L33" s="42">
        <v>1</v>
      </c>
      <c r="M33" s="43" t="s">
        <v>2</v>
      </c>
      <c r="N33" s="42">
        <f t="shared" si="4"/>
        <v>1100000</v>
      </c>
    </row>
    <row r="34" spans="1:14">
      <c r="A34" s="127"/>
      <c r="B34" s="66"/>
      <c r="C34" s="115"/>
      <c r="D34" s="98"/>
      <c r="E34" s="93" t="s">
        <v>23</v>
      </c>
      <c r="F34" s="93"/>
      <c r="G34" s="93"/>
      <c r="H34" s="93"/>
      <c r="I34" s="93"/>
      <c r="J34" s="93"/>
      <c r="K34" s="93"/>
      <c r="L34" s="93"/>
      <c r="M34" s="94"/>
      <c r="N34" s="38">
        <f>SUM(N29:N33)</f>
        <v>6724000</v>
      </c>
    </row>
    <row r="35" spans="1:14" ht="12" customHeight="1">
      <c r="A35" s="127"/>
      <c r="B35" s="66"/>
      <c r="C35" s="67" t="s">
        <v>55</v>
      </c>
      <c r="D35" s="121">
        <v>5280000</v>
      </c>
      <c r="E35" s="44" t="s">
        <v>57</v>
      </c>
      <c r="F35" s="42">
        <v>6000</v>
      </c>
      <c r="G35" s="43" t="s">
        <v>0</v>
      </c>
      <c r="H35" s="42">
        <v>40</v>
      </c>
      <c r="I35" s="43" t="s">
        <v>58</v>
      </c>
      <c r="J35" s="42">
        <v>1</v>
      </c>
      <c r="K35" s="43" t="s">
        <v>3</v>
      </c>
      <c r="L35" s="42">
        <v>1</v>
      </c>
      <c r="M35" s="43" t="s">
        <v>2</v>
      </c>
      <c r="N35" s="42">
        <f>F35*H35*J35*L35</f>
        <v>240000</v>
      </c>
    </row>
    <row r="36" spans="1:14" ht="12" customHeight="1">
      <c r="A36" s="127"/>
      <c r="B36" s="66"/>
      <c r="C36" s="68"/>
      <c r="D36" s="97"/>
      <c r="E36" s="44" t="s">
        <v>59</v>
      </c>
      <c r="F36" s="42">
        <v>8000</v>
      </c>
      <c r="G36" s="43" t="s">
        <v>0</v>
      </c>
      <c r="H36" s="42">
        <v>30</v>
      </c>
      <c r="I36" s="43" t="s">
        <v>58</v>
      </c>
      <c r="J36" s="42">
        <v>1</v>
      </c>
      <c r="K36" s="43" t="s">
        <v>3</v>
      </c>
      <c r="L36" s="42">
        <v>1</v>
      </c>
      <c r="M36" s="43" t="s">
        <v>2</v>
      </c>
      <c r="N36" s="42">
        <f t="shared" ref="N36:N39" si="5">F36*H36*J36*L36</f>
        <v>240000</v>
      </c>
    </row>
    <row r="37" spans="1:14" ht="12" customHeight="1">
      <c r="A37" s="127"/>
      <c r="B37" s="66"/>
      <c r="C37" s="68"/>
      <c r="D37" s="97"/>
      <c r="E37" s="44" t="s">
        <v>171</v>
      </c>
      <c r="F37" s="42">
        <v>300000</v>
      </c>
      <c r="G37" s="43" t="s">
        <v>0</v>
      </c>
      <c r="H37" s="42">
        <v>1</v>
      </c>
      <c r="I37" s="43" t="s">
        <v>1</v>
      </c>
      <c r="J37" s="42">
        <v>1</v>
      </c>
      <c r="K37" s="43" t="s">
        <v>3</v>
      </c>
      <c r="L37" s="42">
        <v>1</v>
      </c>
      <c r="M37" s="43" t="s">
        <v>2</v>
      </c>
      <c r="N37" s="42">
        <f t="shared" si="5"/>
        <v>300000</v>
      </c>
    </row>
    <row r="38" spans="1:14" ht="12" customHeight="1">
      <c r="A38" s="127"/>
      <c r="B38" s="66"/>
      <c r="C38" s="68"/>
      <c r="D38" s="97"/>
      <c r="E38" s="44" t="s">
        <v>66</v>
      </c>
      <c r="F38" s="42">
        <v>80000</v>
      </c>
      <c r="G38" s="43" t="s">
        <v>0</v>
      </c>
      <c r="H38" s="42">
        <v>28</v>
      </c>
      <c r="I38" s="43" t="s">
        <v>62</v>
      </c>
      <c r="J38" s="42">
        <v>1</v>
      </c>
      <c r="K38" s="43" t="s">
        <v>3</v>
      </c>
      <c r="L38" s="42">
        <v>1</v>
      </c>
      <c r="M38" s="43" t="s">
        <v>2</v>
      </c>
      <c r="N38" s="42">
        <f t="shared" si="5"/>
        <v>2240000</v>
      </c>
    </row>
    <row r="39" spans="1:14" ht="12" customHeight="1">
      <c r="A39" s="127"/>
      <c r="B39" s="66"/>
      <c r="C39" s="68"/>
      <c r="D39" s="97"/>
      <c r="E39" s="44" t="s">
        <v>61</v>
      </c>
      <c r="F39" s="42">
        <v>465000</v>
      </c>
      <c r="G39" s="43" t="s">
        <v>0</v>
      </c>
      <c r="H39" s="42">
        <v>1</v>
      </c>
      <c r="I39" s="43" t="s">
        <v>68</v>
      </c>
      <c r="J39" s="42">
        <v>1</v>
      </c>
      <c r="K39" s="43" t="s">
        <v>3</v>
      </c>
      <c r="L39" s="42">
        <v>1</v>
      </c>
      <c r="M39" s="43" t="s">
        <v>2</v>
      </c>
      <c r="N39" s="42">
        <f t="shared" si="5"/>
        <v>465000</v>
      </c>
    </row>
    <row r="40" spans="1:14" ht="12" customHeight="1">
      <c r="A40" s="127"/>
      <c r="B40" s="66"/>
      <c r="C40" s="68"/>
      <c r="D40" s="97"/>
      <c r="E40" s="40" t="s">
        <v>67</v>
      </c>
      <c r="F40" s="42">
        <v>11140</v>
      </c>
      <c r="G40" s="43" t="s">
        <v>0</v>
      </c>
      <c r="H40" s="42">
        <v>50</v>
      </c>
      <c r="I40" s="43" t="s">
        <v>1</v>
      </c>
      <c r="J40" s="42">
        <v>4</v>
      </c>
      <c r="K40" s="43" t="s">
        <v>3</v>
      </c>
      <c r="L40" s="42">
        <v>1</v>
      </c>
      <c r="M40" s="43" t="s">
        <v>2</v>
      </c>
      <c r="N40" s="42">
        <f t="shared" ref="N40" si="6">F40*H40*J40*L40</f>
        <v>2228000</v>
      </c>
    </row>
    <row r="41" spans="1:14">
      <c r="A41" s="127"/>
      <c r="B41" s="66"/>
      <c r="C41" s="115"/>
      <c r="D41" s="98"/>
      <c r="E41" s="93" t="s">
        <v>23</v>
      </c>
      <c r="F41" s="93"/>
      <c r="G41" s="93"/>
      <c r="H41" s="93"/>
      <c r="I41" s="93"/>
      <c r="J41" s="93"/>
      <c r="K41" s="93"/>
      <c r="L41" s="93"/>
      <c r="M41" s="94"/>
      <c r="N41" s="38">
        <f>SUM(N35:N40)</f>
        <v>5713000</v>
      </c>
    </row>
    <row r="42" spans="1:14" ht="12" customHeight="1">
      <c r="A42" s="127"/>
      <c r="B42" s="66"/>
      <c r="C42" s="67" t="s">
        <v>46</v>
      </c>
      <c r="D42" s="120">
        <v>3770000</v>
      </c>
      <c r="E42" s="44" t="s">
        <v>47</v>
      </c>
      <c r="F42" s="42">
        <v>6000</v>
      </c>
      <c r="G42" s="43" t="s">
        <v>0</v>
      </c>
      <c r="H42" s="42">
        <v>30</v>
      </c>
      <c r="I42" s="43" t="s">
        <v>1</v>
      </c>
      <c r="J42" s="42">
        <v>1</v>
      </c>
      <c r="K42" s="43" t="s">
        <v>3</v>
      </c>
      <c r="L42" s="42">
        <v>1</v>
      </c>
      <c r="M42" s="43" t="s">
        <v>2</v>
      </c>
      <c r="N42" s="42">
        <f>F42*H42*J42*L42</f>
        <v>180000</v>
      </c>
    </row>
    <row r="43" spans="1:14" ht="12" customHeight="1">
      <c r="A43" s="127"/>
      <c r="B43" s="66"/>
      <c r="C43" s="66"/>
      <c r="D43" s="97"/>
      <c r="E43" s="44" t="s">
        <v>48</v>
      </c>
      <c r="F43" s="42">
        <v>8000</v>
      </c>
      <c r="G43" s="43" t="s">
        <v>0</v>
      </c>
      <c r="H43" s="42">
        <v>30</v>
      </c>
      <c r="I43" s="43" t="s">
        <v>1</v>
      </c>
      <c r="J43" s="42">
        <v>1</v>
      </c>
      <c r="K43" s="43" t="s">
        <v>3</v>
      </c>
      <c r="L43" s="42">
        <v>1</v>
      </c>
      <c r="M43" s="43" t="s">
        <v>2</v>
      </c>
      <c r="N43" s="42">
        <f t="shared" ref="N43:N45" si="7">F43*H43*J43*L43</f>
        <v>240000</v>
      </c>
    </row>
    <row r="44" spans="1:14" ht="12" customHeight="1">
      <c r="A44" s="127"/>
      <c r="B44" s="66"/>
      <c r="C44" s="66"/>
      <c r="D44" s="97"/>
      <c r="E44" s="40" t="s">
        <v>129</v>
      </c>
      <c r="F44" s="42">
        <v>2815000</v>
      </c>
      <c r="G44" s="43" t="s">
        <v>0</v>
      </c>
      <c r="H44" s="42">
        <v>1</v>
      </c>
      <c r="I44" s="43" t="s">
        <v>18</v>
      </c>
      <c r="J44" s="42">
        <v>1</v>
      </c>
      <c r="K44" s="43" t="s">
        <v>3</v>
      </c>
      <c r="L44" s="42">
        <v>1</v>
      </c>
      <c r="M44" s="43" t="s">
        <v>2</v>
      </c>
      <c r="N44" s="42">
        <f t="shared" si="7"/>
        <v>2815000</v>
      </c>
    </row>
    <row r="45" spans="1:14" ht="12" customHeight="1">
      <c r="A45" s="127"/>
      <c r="B45" s="66"/>
      <c r="C45" s="66"/>
      <c r="D45" s="97"/>
      <c r="E45" s="44" t="s">
        <v>50</v>
      </c>
      <c r="F45" s="42">
        <v>10100</v>
      </c>
      <c r="G45" s="43" t="s">
        <v>0</v>
      </c>
      <c r="H45" s="42">
        <v>30</v>
      </c>
      <c r="I45" s="43" t="s">
        <v>14</v>
      </c>
      <c r="J45" s="42">
        <v>1</v>
      </c>
      <c r="K45" s="43" t="s">
        <v>3</v>
      </c>
      <c r="L45" s="42">
        <v>1</v>
      </c>
      <c r="M45" s="43" t="s">
        <v>2</v>
      </c>
      <c r="N45" s="42">
        <f t="shared" si="7"/>
        <v>303000</v>
      </c>
    </row>
    <row r="46" spans="1:14">
      <c r="A46" s="127"/>
      <c r="B46" s="66"/>
      <c r="C46" s="114"/>
      <c r="D46" s="98"/>
      <c r="E46" s="93" t="s">
        <v>23</v>
      </c>
      <c r="F46" s="93"/>
      <c r="G46" s="93"/>
      <c r="H46" s="93"/>
      <c r="I46" s="93"/>
      <c r="J46" s="93"/>
      <c r="K46" s="93"/>
      <c r="L46" s="93"/>
      <c r="M46" s="94"/>
      <c r="N46" s="38">
        <f>SUM(N42:N45)</f>
        <v>3538000</v>
      </c>
    </row>
    <row r="47" spans="1:14">
      <c r="A47" s="127"/>
      <c r="B47" s="66"/>
      <c r="C47" s="67" t="s">
        <v>128</v>
      </c>
      <c r="D47" s="116">
        <v>2340000</v>
      </c>
      <c r="E47" s="44" t="s">
        <v>49</v>
      </c>
      <c r="F47" s="42">
        <v>192000</v>
      </c>
      <c r="G47" s="43" t="s">
        <v>0</v>
      </c>
      <c r="H47" s="42">
        <v>2</v>
      </c>
      <c r="I47" s="43" t="s">
        <v>51</v>
      </c>
      <c r="J47" s="42">
        <v>5</v>
      </c>
      <c r="K47" s="43" t="s">
        <v>124</v>
      </c>
      <c r="L47" s="42">
        <v>1</v>
      </c>
      <c r="M47" s="43" t="s">
        <v>2</v>
      </c>
      <c r="N47" s="42">
        <f>F47*H47*J47*L47</f>
        <v>1920000</v>
      </c>
    </row>
    <row r="48" spans="1:14" ht="12" customHeight="1">
      <c r="A48" s="127"/>
      <c r="B48" s="66"/>
      <c r="C48" s="68"/>
      <c r="D48" s="117"/>
      <c r="E48" s="44" t="s">
        <v>122</v>
      </c>
      <c r="F48" s="42">
        <v>340000</v>
      </c>
      <c r="G48" s="43" t="s">
        <v>0</v>
      </c>
      <c r="H48" s="42">
        <v>1</v>
      </c>
      <c r="I48" s="43" t="s">
        <v>125</v>
      </c>
      <c r="J48" s="42">
        <v>1</v>
      </c>
      <c r="K48" s="43" t="s">
        <v>3</v>
      </c>
      <c r="L48" s="42">
        <v>1</v>
      </c>
      <c r="M48" s="43" t="s">
        <v>2</v>
      </c>
      <c r="N48" s="42">
        <f t="shared" ref="N48:N49" si="8">F48*H48*J48*L48</f>
        <v>340000</v>
      </c>
    </row>
    <row r="49" spans="1:14" ht="12" customHeight="1">
      <c r="A49" s="127"/>
      <c r="B49" s="66"/>
      <c r="C49" s="68"/>
      <c r="D49" s="117"/>
      <c r="E49" s="33" t="s">
        <v>123</v>
      </c>
      <c r="F49" s="42">
        <v>20000</v>
      </c>
      <c r="G49" s="43" t="s">
        <v>0</v>
      </c>
      <c r="H49" s="42">
        <v>4</v>
      </c>
      <c r="I49" s="43" t="s">
        <v>126</v>
      </c>
      <c r="J49" s="42">
        <v>1</v>
      </c>
      <c r="K49" s="43" t="s">
        <v>3</v>
      </c>
      <c r="L49" s="42">
        <v>1</v>
      </c>
      <c r="M49" s="43" t="s">
        <v>2</v>
      </c>
      <c r="N49" s="42">
        <f t="shared" si="8"/>
        <v>80000</v>
      </c>
    </row>
    <row r="50" spans="1:14" ht="12" customHeight="1">
      <c r="A50" s="127"/>
      <c r="B50" s="114"/>
      <c r="C50" s="115"/>
      <c r="D50" s="118"/>
      <c r="E50" s="47"/>
      <c r="F50" s="47"/>
      <c r="G50" s="47"/>
      <c r="H50" s="47"/>
      <c r="I50" s="47"/>
      <c r="J50" s="47"/>
      <c r="K50" s="47"/>
      <c r="L50" s="47"/>
      <c r="M50" s="48"/>
      <c r="N50" s="38">
        <f>SUM(N47:N49)</f>
        <v>2340000</v>
      </c>
    </row>
    <row r="51" spans="1:14">
      <c r="A51" s="95"/>
      <c r="B51" s="74" t="s">
        <v>30</v>
      </c>
      <c r="C51" s="75"/>
      <c r="D51" s="20">
        <f>SUM(D5,D8,D15,D22,D29,D35,D42:D50,)</f>
        <v>116800000</v>
      </c>
      <c r="E51" s="90" t="s">
        <v>27</v>
      </c>
      <c r="F51" s="90"/>
      <c r="G51" s="90"/>
      <c r="H51" s="90"/>
      <c r="I51" s="90"/>
      <c r="J51" s="90"/>
      <c r="K51" s="90"/>
      <c r="L51" s="90"/>
      <c r="M51" s="91"/>
      <c r="N51" s="14">
        <f>SUM(N7,N14,N21,N28,N34,N41,N46,N50)</f>
        <v>116800000</v>
      </c>
    </row>
    <row r="52" spans="1:14">
      <c r="A52" s="129" t="s">
        <v>31</v>
      </c>
      <c r="B52" s="72" t="s">
        <v>12</v>
      </c>
      <c r="C52" s="73"/>
      <c r="D52" s="25">
        <v>18120000</v>
      </c>
      <c r="E52" s="119" t="s">
        <v>24</v>
      </c>
      <c r="F52" s="93"/>
      <c r="G52" s="93"/>
      <c r="H52" s="93"/>
      <c r="I52" s="93"/>
      <c r="J52" s="93"/>
      <c r="K52" s="93"/>
      <c r="L52" s="93"/>
      <c r="M52" s="94"/>
      <c r="N52" s="38">
        <v>49791860</v>
      </c>
    </row>
    <row r="53" spans="1:14" ht="24" customHeight="1">
      <c r="A53" s="127"/>
      <c r="B53" s="65" t="s">
        <v>17</v>
      </c>
      <c r="C53" s="27" t="s">
        <v>106</v>
      </c>
      <c r="D53" s="25">
        <v>748000</v>
      </c>
      <c r="E53" s="119" t="s">
        <v>108</v>
      </c>
      <c r="F53" s="93"/>
      <c r="G53" s="93"/>
      <c r="H53" s="93"/>
      <c r="I53" s="93"/>
      <c r="J53" s="93"/>
      <c r="K53" s="93"/>
      <c r="L53" s="93"/>
      <c r="M53" s="94"/>
      <c r="N53" s="38">
        <v>491080</v>
      </c>
    </row>
    <row r="54" spans="1:14" ht="36">
      <c r="A54" s="127"/>
      <c r="B54" s="66"/>
      <c r="C54" s="23" t="s">
        <v>167</v>
      </c>
      <c r="D54" s="26">
        <v>4384000</v>
      </c>
      <c r="E54" s="119" t="s">
        <v>28</v>
      </c>
      <c r="F54" s="93"/>
      <c r="G54" s="93"/>
      <c r="H54" s="93"/>
      <c r="I54" s="93"/>
      <c r="J54" s="93"/>
      <c r="K54" s="93"/>
      <c r="L54" s="93"/>
      <c r="M54" s="94"/>
      <c r="N54" s="38">
        <v>8082357</v>
      </c>
    </row>
    <row r="55" spans="1:14" ht="36">
      <c r="A55" s="127"/>
      <c r="B55" s="66"/>
      <c r="C55" s="23" t="s">
        <v>56</v>
      </c>
      <c r="D55" s="26">
        <v>10303000</v>
      </c>
      <c r="E55" s="119" t="s">
        <v>28</v>
      </c>
      <c r="F55" s="93"/>
      <c r="G55" s="93"/>
      <c r="H55" s="93"/>
      <c r="I55" s="93"/>
      <c r="J55" s="93"/>
      <c r="K55" s="93"/>
      <c r="L55" s="93"/>
      <c r="M55" s="94"/>
      <c r="N55" s="38">
        <v>10980460</v>
      </c>
    </row>
    <row r="56" spans="1:14" ht="36">
      <c r="A56" s="127"/>
      <c r="B56" s="66"/>
      <c r="C56" s="23" t="s">
        <v>55</v>
      </c>
      <c r="D56" s="26">
        <v>1569000</v>
      </c>
      <c r="E56" s="119" t="s">
        <v>28</v>
      </c>
      <c r="F56" s="93"/>
      <c r="G56" s="93"/>
      <c r="H56" s="93"/>
      <c r="I56" s="93"/>
      <c r="J56" s="93"/>
      <c r="K56" s="93"/>
      <c r="L56" s="93"/>
      <c r="M56" s="94"/>
      <c r="N56" s="38">
        <v>525936</v>
      </c>
    </row>
    <row r="57" spans="1:14" ht="36">
      <c r="A57" s="127"/>
      <c r="B57" s="66"/>
      <c r="C57" s="23" t="s">
        <v>46</v>
      </c>
      <c r="D57" s="32">
        <v>1829000</v>
      </c>
      <c r="E57" s="119" t="s">
        <v>28</v>
      </c>
      <c r="F57" s="93"/>
      <c r="G57" s="93"/>
      <c r="H57" s="93"/>
      <c r="I57" s="93"/>
      <c r="J57" s="93"/>
      <c r="K57" s="93"/>
      <c r="L57" s="93"/>
      <c r="M57" s="94"/>
      <c r="N57" s="38">
        <v>1522103</v>
      </c>
    </row>
    <row r="58" spans="1:14" ht="48">
      <c r="A58" s="127"/>
      <c r="B58" s="114"/>
      <c r="C58" s="27" t="s">
        <v>128</v>
      </c>
      <c r="D58" s="32">
        <v>5630000</v>
      </c>
      <c r="E58" s="119" t="s">
        <v>127</v>
      </c>
      <c r="F58" s="93"/>
      <c r="G58" s="93"/>
      <c r="H58" s="93"/>
      <c r="I58" s="93"/>
      <c r="J58" s="93"/>
      <c r="K58" s="93"/>
      <c r="L58" s="93"/>
      <c r="M58" s="94"/>
      <c r="N58" s="38">
        <v>6987200</v>
      </c>
    </row>
    <row r="59" spans="1:14">
      <c r="A59" s="127"/>
      <c r="B59" s="72" t="s">
        <v>33</v>
      </c>
      <c r="C59" s="73"/>
      <c r="D59" s="25">
        <v>18734580</v>
      </c>
      <c r="E59" s="119" t="s">
        <v>34</v>
      </c>
      <c r="F59" s="93"/>
      <c r="G59" s="93"/>
      <c r="H59" s="93"/>
      <c r="I59" s="93"/>
      <c r="J59" s="93"/>
      <c r="K59" s="93"/>
      <c r="L59" s="93"/>
      <c r="M59" s="94"/>
      <c r="N59" s="38">
        <v>18734580</v>
      </c>
    </row>
    <row r="60" spans="1:14">
      <c r="A60" s="95"/>
      <c r="B60" s="74" t="s">
        <v>30</v>
      </c>
      <c r="C60" s="75"/>
      <c r="D60" s="22">
        <f>SUM(D52:D59)</f>
        <v>61317580</v>
      </c>
      <c r="E60" s="128" t="s">
        <v>29</v>
      </c>
      <c r="F60" s="90"/>
      <c r="G60" s="90"/>
      <c r="H60" s="90"/>
      <c r="I60" s="90"/>
      <c r="J60" s="90"/>
      <c r="K60" s="90"/>
      <c r="L60" s="90"/>
      <c r="M60" s="91"/>
      <c r="N60" s="14">
        <f>SUM(N52:N59)</f>
        <v>97115576</v>
      </c>
    </row>
    <row r="61" spans="1:14">
      <c r="A61" s="123" t="s">
        <v>19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5"/>
      <c r="N61" s="15">
        <f>SUM(N60,N51)</f>
        <v>213915576</v>
      </c>
    </row>
  </sheetData>
  <sheetProtection formatCells="0" formatColumns="0" formatRows="0" deleteColumns="0" deleteRows="0"/>
  <mergeCells count="50">
    <mergeCell ref="A61:M61"/>
    <mergeCell ref="A5:A51"/>
    <mergeCell ref="D5:D7"/>
    <mergeCell ref="E7:M7"/>
    <mergeCell ref="E46:M46"/>
    <mergeCell ref="E51:M51"/>
    <mergeCell ref="B5:C7"/>
    <mergeCell ref="B59:C59"/>
    <mergeCell ref="B60:C60"/>
    <mergeCell ref="B51:C51"/>
    <mergeCell ref="B52:C52"/>
    <mergeCell ref="E52:M52"/>
    <mergeCell ref="E60:M60"/>
    <mergeCell ref="E59:M59"/>
    <mergeCell ref="A52:A60"/>
    <mergeCell ref="E57:M57"/>
    <mergeCell ref="A3:C4"/>
    <mergeCell ref="A1:C1"/>
    <mergeCell ref="A2:C2"/>
    <mergeCell ref="D1:N1"/>
    <mergeCell ref="D2:N2"/>
    <mergeCell ref="D3:D4"/>
    <mergeCell ref="E3:N3"/>
    <mergeCell ref="F4:M4"/>
    <mergeCell ref="E41:M41"/>
    <mergeCell ref="E56:M56"/>
    <mergeCell ref="E55:M55"/>
    <mergeCell ref="E54:M54"/>
    <mergeCell ref="E53:M53"/>
    <mergeCell ref="D29:D34"/>
    <mergeCell ref="C35:C41"/>
    <mergeCell ref="D35:D41"/>
    <mergeCell ref="C42:C46"/>
    <mergeCell ref="D42:D46"/>
    <mergeCell ref="B8:B50"/>
    <mergeCell ref="C47:C50"/>
    <mergeCell ref="D47:D50"/>
    <mergeCell ref="B53:B58"/>
    <mergeCell ref="E58:M58"/>
    <mergeCell ref="C8:C14"/>
    <mergeCell ref="E14:M14"/>
    <mergeCell ref="D8:D14"/>
    <mergeCell ref="E21:M21"/>
    <mergeCell ref="C15:C21"/>
    <mergeCell ref="D15:D21"/>
    <mergeCell ref="C22:C28"/>
    <mergeCell ref="E28:M28"/>
    <mergeCell ref="D22:D28"/>
    <mergeCell ref="E34:M34"/>
    <mergeCell ref="C29:C3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view="pageBreakPreview" zoomScaleNormal="130" zoomScaleSheetLayoutView="100" workbookViewId="0">
      <selection activeCell="D32" sqref="D32"/>
    </sheetView>
  </sheetViews>
  <sheetFormatPr defaultColWidth="9" defaultRowHeight="12"/>
  <cols>
    <col min="1" max="1" width="5.25" style="24" bestFit="1" customWidth="1"/>
    <col min="2" max="2" width="8.5" style="24" bestFit="1" customWidth="1"/>
    <col min="3" max="3" width="8.5" style="24" customWidth="1"/>
    <col min="4" max="4" width="13.25" style="24" customWidth="1"/>
    <col min="5" max="5" width="18.875" style="10" customWidth="1"/>
    <col min="6" max="6" width="10.25" style="11" customWidth="1"/>
    <col min="7" max="7" width="3.625" style="24" customWidth="1"/>
    <col min="8" max="8" width="9" style="11"/>
    <col min="9" max="9" width="3.125" style="24" customWidth="1"/>
    <col min="10" max="10" width="9" style="11"/>
    <col min="11" max="11" width="3.25" style="24" customWidth="1"/>
    <col min="12" max="12" width="9" style="11"/>
    <col min="13" max="13" width="3" style="24" customWidth="1"/>
    <col min="14" max="14" width="13" style="11" customWidth="1"/>
    <col min="15" max="16384" width="9" style="24"/>
  </cols>
  <sheetData>
    <row r="1" spans="1:14" ht="16.5">
      <c r="A1" s="69" t="s">
        <v>7</v>
      </c>
      <c r="B1" s="70"/>
      <c r="C1" s="71"/>
      <c r="D1" s="69" t="s">
        <v>52</v>
      </c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16.5">
      <c r="A2" s="69" t="s">
        <v>8</v>
      </c>
      <c r="B2" s="70"/>
      <c r="C2" s="71"/>
      <c r="D2" s="69" t="s">
        <v>109</v>
      </c>
      <c r="E2" s="70"/>
      <c r="F2" s="70"/>
      <c r="G2" s="70"/>
      <c r="H2" s="70"/>
      <c r="I2" s="70"/>
      <c r="J2" s="70"/>
      <c r="K2" s="70"/>
      <c r="L2" s="70"/>
      <c r="M2" s="70"/>
      <c r="N2" s="71"/>
    </row>
    <row r="3" spans="1:14" ht="16.5" customHeight="1">
      <c r="A3" s="78" t="s">
        <v>9</v>
      </c>
      <c r="B3" s="79"/>
      <c r="C3" s="80"/>
      <c r="D3" s="107" t="s">
        <v>20</v>
      </c>
      <c r="E3" s="109" t="s">
        <v>21</v>
      </c>
      <c r="F3" s="110"/>
      <c r="G3" s="110"/>
      <c r="H3" s="110"/>
      <c r="I3" s="110"/>
      <c r="J3" s="110"/>
      <c r="K3" s="110"/>
      <c r="L3" s="110"/>
      <c r="M3" s="110"/>
      <c r="N3" s="110"/>
    </row>
    <row r="4" spans="1:14" ht="17.25" customHeight="1" thickBot="1">
      <c r="A4" s="81"/>
      <c r="B4" s="82"/>
      <c r="C4" s="83"/>
      <c r="D4" s="108"/>
      <c r="E4" s="46" t="s">
        <v>26</v>
      </c>
      <c r="F4" s="111" t="s">
        <v>25</v>
      </c>
      <c r="G4" s="112"/>
      <c r="H4" s="112"/>
      <c r="I4" s="112"/>
      <c r="J4" s="112"/>
      <c r="K4" s="112"/>
      <c r="L4" s="112"/>
      <c r="M4" s="113"/>
      <c r="N4" s="17" t="s">
        <v>10</v>
      </c>
    </row>
    <row r="5" spans="1:14" ht="12.75" thickTop="1">
      <c r="A5" s="95" t="s">
        <v>11</v>
      </c>
      <c r="B5" s="84" t="s">
        <v>12</v>
      </c>
      <c r="C5" s="85"/>
      <c r="D5" s="96">
        <v>36900000</v>
      </c>
      <c r="E5" s="19" t="s">
        <v>35</v>
      </c>
      <c r="F5" s="12">
        <v>1800000</v>
      </c>
      <c r="G5" s="16" t="s">
        <v>13</v>
      </c>
      <c r="H5" s="12">
        <v>1</v>
      </c>
      <c r="I5" s="16" t="s">
        <v>14</v>
      </c>
      <c r="J5" s="12">
        <v>12</v>
      </c>
      <c r="K5" s="16" t="s">
        <v>15</v>
      </c>
      <c r="L5" s="12">
        <v>1</v>
      </c>
      <c r="M5" s="16" t="s">
        <v>16</v>
      </c>
      <c r="N5" s="12">
        <f>F5*H5*J5*L5</f>
        <v>21600000</v>
      </c>
    </row>
    <row r="6" spans="1:14">
      <c r="A6" s="92"/>
      <c r="B6" s="86"/>
      <c r="C6" s="87"/>
      <c r="D6" s="97"/>
      <c r="E6" s="44" t="s">
        <v>36</v>
      </c>
      <c r="F6" s="42">
        <v>1275000</v>
      </c>
      <c r="G6" s="43" t="s">
        <v>13</v>
      </c>
      <c r="H6" s="42">
        <v>1</v>
      </c>
      <c r="I6" s="43" t="s">
        <v>14</v>
      </c>
      <c r="J6" s="42">
        <v>12</v>
      </c>
      <c r="K6" s="43" t="s">
        <v>15</v>
      </c>
      <c r="L6" s="42">
        <v>1</v>
      </c>
      <c r="M6" s="43" t="s">
        <v>16</v>
      </c>
      <c r="N6" s="12">
        <f>F6*H6*J6*L6</f>
        <v>15300000</v>
      </c>
    </row>
    <row r="7" spans="1:14">
      <c r="A7" s="92"/>
      <c r="B7" s="77"/>
      <c r="C7" s="88"/>
      <c r="D7" s="98"/>
      <c r="E7" s="94" t="s">
        <v>22</v>
      </c>
      <c r="F7" s="99"/>
      <c r="G7" s="99"/>
      <c r="H7" s="99"/>
      <c r="I7" s="99"/>
      <c r="J7" s="99"/>
      <c r="K7" s="99"/>
      <c r="L7" s="99"/>
      <c r="M7" s="99"/>
      <c r="N7" s="38">
        <f>SUM(N5:N6)</f>
        <v>36900000</v>
      </c>
    </row>
    <row r="8" spans="1:14" ht="24">
      <c r="A8" s="92"/>
      <c r="B8" s="65" t="s">
        <v>17</v>
      </c>
      <c r="C8" s="67" t="s">
        <v>119</v>
      </c>
      <c r="D8" s="133">
        <v>35700000</v>
      </c>
      <c r="E8" s="41" t="s">
        <v>175</v>
      </c>
      <c r="F8" s="42">
        <v>930555</v>
      </c>
      <c r="G8" s="43" t="s">
        <v>0</v>
      </c>
      <c r="H8" s="42">
        <v>1</v>
      </c>
      <c r="I8" s="43" t="s">
        <v>1</v>
      </c>
      <c r="J8" s="42">
        <v>36</v>
      </c>
      <c r="K8" s="43" t="s">
        <v>3</v>
      </c>
      <c r="L8" s="42">
        <v>1</v>
      </c>
      <c r="M8" s="43" t="s">
        <v>2</v>
      </c>
      <c r="N8" s="42">
        <v>33500000</v>
      </c>
    </row>
    <row r="9" spans="1:14">
      <c r="A9" s="92"/>
      <c r="B9" s="66"/>
      <c r="C9" s="68"/>
      <c r="D9" s="134"/>
      <c r="E9" s="41" t="s">
        <v>176</v>
      </c>
      <c r="F9" s="42">
        <v>112500</v>
      </c>
      <c r="G9" s="43" t="s">
        <v>0</v>
      </c>
      <c r="H9" s="42">
        <v>4</v>
      </c>
      <c r="I9" s="43" t="s">
        <v>1</v>
      </c>
      <c r="J9" s="42">
        <v>1</v>
      </c>
      <c r="K9" s="43" t="s">
        <v>3</v>
      </c>
      <c r="L9" s="42">
        <v>1</v>
      </c>
      <c r="M9" s="43" t="s">
        <v>2</v>
      </c>
      <c r="N9" s="42">
        <v>450000</v>
      </c>
    </row>
    <row r="10" spans="1:14">
      <c r="A10" s="92"/>
      <c r="B10" s="66"/>
      <c r="C10" s="68"/>
      <c r="D10" s="134"/>
      <c r="E10" s="44" t="s">
        <v>177</v>
      </c>
      <c r="F10" s="42">
        <v>70000</v>
      </c>
      <c r="G10" s="43" t="s">
        <v>0</v>
      </c>
      <c r="H10" s="42">
        <v>25</v>
      </c>
      <c r="I10" s="43" t="s">
        <v>1</v>
      </c>
      <c r="J10" s="42">
        <v>1</v>
      </c>
      <c r="K10" s="43" t="s">
        <v>3</v>
      </c>
      <c r="L10" s="42">
        <v>1</v>
      </c>
      <c r="M10" s="43" t="s">
        <v>2</v>
      </c>
      <c r="N10" s="42">
        <v>1750000</v>
      </c>
    </row>
    <row r="11" spans="1:14">
      <c r="A11" s="92"/>
      <c r="B11" s="66"/>
      <c r="C11" s="115"/>
      <c r="D11" s="135"/>
      <c r="E11" s="119" t="s">
        <v>23</v>
      </c>
      <c r="F11" s="93"/>
      <c r="G11" s="93"/>
      <c r="H11" s="93"/>
      <c r="I11" s="93"/>
      <c r="J11" s="93"/>
      <c r="K11" s="93"/>
      <c r="L11" s="93"/>
      <c r="M11" s="94"/>
      <c r="N11" s="38">
        <f>SUM(N8:N10)</f>
        <v>35700000</v>
      </c>
    </row>
    <row r="12" spans="1:14" ht="12" customHeight="1">
      <c r="A12" s="92"/>
      <c r="B12" s="66"/>
      <c r="C12" s="67" t="s">
        <v>180</v>
      </c>
      <c r="D12" s="130">
        <v>32600000</v>
      </c>
      <c r="E12" s="44" t="s">
        <v>88</v>
      </c>
      <c r="F12" s="42">
        <v>50000</v>
      </c>
      <c r="G12" s="43" t="s">
        <v>0</v>
      </c>
      <c r="H12" s="42">
        <v>1</v>
      </c>
      <c r="I12" s="43" t="s">
        <v>1</v>
      </c>
      <c r="J12" s="42">
        <v>80</v>
      </c>
      <c r="K12" s="43" t="s">
        <v>89</v>
      </c>
      <c r="L12" s="42">
        <v>1</v>
      </c>
      <c r="M12" s="43" t="s">
        <v>2</v>
      </c>
      <c r="N12" s="42">
        <v>4000000</v>
      </c>
    </row>
    <row r="13" spans="1:14">
      <c r="A13" s="92"/>
      <c r="B13" s="66"/>
      <c r="C13" s="68"/>
      <c r="D13" s="131"/>
      <c r="E13" s="44" t="s">
        <v>90</v>
      </c>
      <c r="F13" s="42">
        <v>50000</v>
      </c>
      <c r="G13" s="43" t="s">
        <v>0</v>
      </c>
      <c r="H13" s="42">
        <v>2</v>
      </c>
      <c r="I13" s="43" t="s">
        <v>1</v>
      </c>
      <c r="J13" s="42">
        <v>80</v>
      </c>
      <c r="K13" s="43" t="s">
        <v>89</v>
      </c>
      <c r="L13" s="42">
        <v>1</v>
      </c>
      <c r="M13" s="43" t="s">
        <v>2</v>
      </c>
      <c r="N13" s="42">
        <v>8000000</v>
      </c>
    </row>
    <row r="14" spans="1:14">
      <c r="A14" s="92"/>
      <c r="B14" s="66"/>
      <c r="C14" s="68"/>
      <c r="D14" s="131"/>
      <c r="E14" s="44" t="s">
        <v>91</v>
      </c>
      <c r="F14" s="42">
        <v>50000</v>
      </c>
      <c r="G14" s="43" t="s">
        <v>0</v>
      </c>
      <c r="H14" s="42">
        <v>1</v>
      </c>
      <c r="I14" s="43" t="s">
        <v>1</v>
      </c>
      <c r="J14" s="42">
        <v>80</v>
      </c>
      <c r="K14" s="43" t="s">
        <v>89</v>
      </c>
      <c r="L14" s="42">
        <v>1</v>
      </c>
      <c r="M14" s="43" t="s">
        <v>2</v>
      </c>
      <c r="N14" s="42">
        <v>4000000</v>
      </c>
    </row>
    <row r="15" spans="1:14">
      <c r="A15" s="92"/>
      <c r="B15" s="66"/>
      <c r="C15" s="68"/>
      <c r="D15" s="131"/>
      <c r="E15" s="44" t="s">
        <v>92</v>
      </c>
      <c r="F15" s="42">
        <v>50000</v>
      </c>
      <c r="G15" s="43" t="s">
        <v>0</v>
      </c>
      <c r="H15" s="42">
        <v>1</v>
      </c>
      <c r="I15" s="43" t="s">
        <v>1</v>
      </c>
      <c r="J15" s="42">
        <v>80</v>
      </c>
      <c r="K15" s="43" t="s">
        <v>89</v>
      </c>
      <c r="L15" s="42">
        <v>1</v>
      </c>
      <c r="M15" s="43" t="s">
        <v>2</v>
      </c>
      <c r="N15" s="42">
        <v>4000000</v>
      </c>
    </row>
    <row r="16" spans="1:14">
      <c r="A16" s="92"/>
      <c r="B16" s="66"/>
      <c r="C16" s="68"/>
      <c r="D16" s="131"/>
      <c r="E16" s="44" t="s">
        <v>93</v>
      </c>
      <c r="F16" s="42">
        <v>100000</v>
      </c>
      <c r="G16" s="43" t="s">
        <v>0</v>
      </c>
      <c r="H16" s="42">
        <v>3</v>
      </c>
      <c r="I16" s="43" t="s">
        <v>1</v>
      </c>
      <c r="J16" s="42">
        <v>2</v>
      </c>
      <c r="K16" s="43" t="s">
        <v>3</v>
      </c>
      <c r="L16" s="42">
        <v>1</v>
      </c>
      <c r="M16" s="43" t="s">
        <v>2</v>
      </c>
      <c r="N16" s="42">
        <v>600000</v>
      </c>
    </row>
    <row r="17" spans="1:14">
      <c r="A17" s="92"/>
      <c r="B17" s="66"/>
      <c r="C17" s="68"/>
      <c r="D17" s="131"/>
      <c r="E17" s="44" t="s">
        <v>94</v>
      </c>
      <c r="F17" s="42">
        <v>200000</v>
      </c>
      <c r="G17" s="43" t="s">
        <v>0</v>
      </c>
      <c r="H17" s="42">
        <v>6</v>
      </c>
      <c r="I17" s="43" t="s">
        <v>1</v>
      </c>
      <c r="J17" s="42">
        <v>6</v>
      </c>
      <c r="K17" s="43" t="s">
        <v>3</v>
      </c>
      <c r="L17" s="42">
        <v>1</v>
      </c>
      <c r="M17" s="43" t="s">
        <v>2</v>
      </c>
      <c r="N17" s="42">
        <v>7200000</v>
      </c>
    </row>
    <row r="18" spans="1:14">
      <c r="A18" s="92"/>
      <c r="B18" s="66"/>
      <c r="C18" s="68"/>
      <c r="D18" s="131"/>
      <c r="E18" s="44" t="s">
        <v>94</v>
      </c>
      <c r="F18" s="42">
        <v>150000</v>
      </c>
      <c r="G18" s="43" t="s">
        <v>0</v>
      </c>
      <c r="H18" s="42">
        <v>2</v>
      </c>
      <c r="I18" s="43" t="s">
        <v>1</v>
      </c>
      <c r="J18" s="42">
        <v>6</v>
      </c>
      <c r="K18" s="43" t="s">
        <v>3</v>
      </c>
      <c r="L18" s="42">
        <v>1</v>
      </c>
      <c r="M18" s="43" t="s">
        <v>2</v>
      </c>
      <c r="N18" s="42">
        <v>1800000</v>
      </c>
    </row>
    <row r="19" spans="1:14">
      <c r="A19" s="92"/>
      <c r="B19" s="66"/>
      <c r="C19" s="68"/>
      <c r="D19" s="131"/>
      <c r="E19" s="44" t="s">
        <v>95</v>
      </c>
      <c r="F19" s="42">
        <v>10000</v>
      </c>
      <c r="G19" s="43" t="s">
        <v>0</v>
      </c>
      <c r="H19" s="42">
        <v>300</v>
      </c>
      <c r="I19" s="43" t="s">
        <v>58</v>
      </c>
      <c r="J19" s="42">
        <v>1</v>
      </c>
      <c r="K19" s="43" t="s">
        <v>3</v>
      </c>
      <c r="L19" s="42">
        <v>1</v>
      </c>
      <c r="M19" s="43" t="s">
        <v>2</v>
      </c>
      <c r="N19" s="42">
        <v>3000000</v>
      </c>
    </row>
    <row r="20" spans="1:14">
      <c r="A20" s="92"/>
      <c r="B20" s="114"/>
      <c r="C20" s="115"/>
      <c r="D20" s="132"/>
      <c r="E20" s="119" t="s">
        <v>23</v>
      </c>
      <c r="F20" s="93"/>
      <c r="G20" s="93"/>
      <c r="H20" s="93"/>
      <c r="I20" s="93"/>
      <c r="J20" s="93"/>
      <c r="K20" s="93"/>
      <c r="L20" s="93"/>
      <c r="M20" s="94"/>
      <c r="N20" s="38">
        <f>SUM(N12:N19)</f>
        <v>32600000</v>
      </c>
    </row>
    <row r="21" spans="1:14">
      <c r="A21" s="92"/>
      <c r="B21" s="74" t="s">
        <v>30</v>
      </c>
      <c r="C21" s="75"/>
      <c r="D21" s="20">
        <f>SUM(D5,D8,D12)</f>
        <v>105200000</v>
      </c>
      <c r="E21" s="128" t="s">
        <v>27</v>
      </c>
      <c r="F21" s="90"/>
      <c r="G21" s="90"/>
      <c r="H21" s="90"/>
      <c r="I21" s="90"/>
      <c r="J21" s="90"/>
      <c r="K21" s="90"/>
      <c r="L21" s="90"/>
      <c r="M21" s="91"/>
      <c r="N21" s="14">
        <f>SUM(N7,N11,N20)</f>
        <v>105200000</v>
      </c>
    </row>
    <row r="22" spans="1:14">
      <c r="A22" s="92" t="s">
        <v>31</v>
      </c>
      <c r="B22" s="72" t="s">
        <v>12</v>
      </c>
      <c r="C22" s="73"/>
      <c r="D22" s="29">
        <v>36540000</v>
      </c>
      <c r="E22" s="93" t="s">
        <v>24</v>
      </c>
      <c r="F22" s="93"/>
      <c r="G22" s="93"/>
      <c r="H22" s="93"/>
      <c r="I22" s="93"/>
      <c r="J22" s="93"/>
      <c r="K22" s="93"/>
      <c r="L22" s="93"/>
      <c r="M22" s="94"/>
      <c r="N22" s="38">
        <v>36155820</v>
      </c>
    </row>
    <row r="23" spans="1:14" ht="24">
      <c r="A23" s="92"/>
      <c r="B23" s="65" t="s">
        <v>17</v>
      </c>
      <c r="C23" s="23" t="s">
        <v>96</v>
      </c>
      <c r="D23" s="51">
        <v>12440000</v>
      </c>
      <c r="E23" s="119" t="s">
        <v>28</v>
      </c>
      <c r="F23" s="93"/>
      <c r="G23" s="93"/>
      <c r="H23" s="93"/>
      <c r="I23" s="93"/>
      <c r="J23" s="93"/>
      <c r="K23" s="93"/>
      <c r="L23" s="93"/>
      <c r="M23" s="94"/>
      <c r="N23" s="53">
        <f>5824021+2011200</f>
        <v>7835221</v>
      </c>
    </row>
    <row r="24" spans="1:14" ht="24">
      <c r="A24" s="92"/>
      <c r="B24" s="114"/>
      <c r="C24" s="23" t="s">
        <v>180</v>
      </c>
      <c r="D24" s="30">
        <v>8430000</v>
      </c>
      <c r="E24" s="119" t="s">
        <v>28</v>
      </c>
      <c r="F24" s="93"/>
      <c r="G24" s="93"/>
      <c r="H24" s="93"/>
      <c r="I24" s="93"/>
      <c r="J24" s="93"/>
      <c r="K24" s="93"/>
      <c r="L24" s="93"/>
      <c r="M24" s="94"/>
      <c r="N24" s="45">
        <v>3043870</v>
      </c>
    </row>
    <row r="25" spans="1:14">
      <c r="A25" s="92"/>
      <c r="B25" s="72" t="s">
        <v>33</v>
      </c>
      <c r="C25" s="73"/>
      <c r="D25" s="29">
        <v>18734580</v>
      </c>
      <c r="E25" s="93" t="s">
        <v>34</v>
      </c>
      <c r="F25" s="93"/>
      <c r="G25" s="93"/>
      <c r="H25" s="93"/>
      <c r="I25" s="93"/>
      <c r="J25" s="93"/>
      <c r="K25" s="93"/>
      <c r="L25" s="93"/>
      <c r="M25" s="94"/>
      <c r="N25" s="38">
        <v>18734580</v>
      </c>
    </row>
    <row r="26" spans="1:14">
      <c r="A26" s="92"/>
      <c r="B26" s="74" t="s">
        <v>30</v>
      </c>
      <c r="C26" s="75"/>
      <c r="D26" s="22">
        <f>SUM(D22,D23,D24,D25)</f>
        <v>76144580</v>
      </c>
      <c r="E26" s="90" t="s">
        <v>29</v>
      </c>
      <c r="F26" s="90"/>
      <c r="G26" s="90"/>
      <c r="H26" s="90"/>
      <c r="I26" s="90"/>
      <c r="J26" s="90"/>
      <c r="K26" s="90"/>
      <c r="L26" s="90"/>
      <c r="M26" s="91"/>
      <c r="N26" s="14">
        <f>SUM(N22,N23,N24,N25)</f>
        <v>65769491</v>
      </c>
    </row>
    <row r="27" spans="1:14">
      <c r="A27" s="89" t="s">
        <v>19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15">
        <f>SUM(N26,N21)</f>
        <v>170969491</v>
      </c>
    </row>
  </sheetData>
  <sheetProtection formatCells="0" formatColumns="0" formatRows="0" deleteColumns="0" deleteRows="0"/>
  <mergeCells count="32">
    <mergeCell ref="A27:M27"/>
    <mergeCell ref="A5:A21"/>
    <mergeCell ref="D5:D7"/>
    <mergeCell ref="E7:M7"/>
    <mergeCell ref="B8:B20"/>
    <mergeCell ref="E20:M20"/>
    <mergeCell ref="E21:M21"/>
    <mergeCell ref="A22:A26"/>
    <mergeCell ref="E22:M22"/>
    <mergeCell ref="E25:M25"/>
    <mergeCell ref="E26:M26"/>
    <mergeCell ref="E11:M11"/>
    <mergeCell ref="D12:D20"/>
    <mergeCell ref="D8:D11"/>
    <mergeCell ref="C12:C20"/>
    <mergeCell ref="B23:B24"/>
    <mergeCell ref="D1:N1"/>
    <mergeCell ref="D2:N2"/>
    <mergeCell ref="D3:D4"/>
    <mergeCell ref="E3:N3"/>
    <mergeCell ref="F4:M4"/>
    <mergeCell ref="E23:M23"/>
    <mergeCell ref="E24:M24"/>
    <mergeCell ref="B25:C25"/>
    <mergeCell ref="B22:C22"/>
    <mergeCell ref="B5:C7"/>
    <mergeCell ref="C8:C11"/>
    <mergeCell ref="B26:C26"/>
    <mergeCell ref="B21:C21"/>
    <mergeCell ref="A2:C2"/>
    <mergeCell ref="A1:C1"/>
    <mergeCell ref="A3:C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7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tabSelected="1" view="pageBreakPreview" zoomScaleNormal="130" zoomScaleSheetLayoutView="100" workbookViewId="0">
      <selection activeCell="D26" sqref="D26"/>
    </sheetView>
  </sheetViews>
  <sheetFormatPr defaultColWidth="9" defaultRowHeight="12"/>
  <cols>
    <col min="1" max="1" width="5.25" style="24" bestFit="1" customWidth="1"/>
    <col min="2" max="2" width="8.5" style="24" bestFit="1" customWidth="1"/>
    <col min="3" max="3" width="13.25" style="24" customWidth="1"/>
    <col min="4" max="4" width="15.625" style="10" customWidth="1"/>
    <col min="5" max="5" width="10.25" style="11" customWidth="1"/>
    <col min="6" max="6" width="3.625" style="24" customWidth="1"/>
    <col min="7" max="7" width="9" style="11"/>
    <col min="8" max="8" width="3.125" style="24" customWidth="1"/>
    <col min="9" max="9" width="9" style="11"/>
    <col min="10" max="10" width="3.25" style="24" customWidth="1"/>
    <col min="11" max="11" width="9" style="11"/>
    <col min="12" max="12" width="3" style="24" customWidth="1"/>
    <col min="13" max="13" width="13" style="11" customWidth="1"/>
    <col min="14" max="16384" width="9" style="24"/>
  </cols>
  <sheetData>
    <row r="1" spans="1:13" ht="16.5">
      <c r="A1" s="136" t="s">
        <v>7</v>
      </c>
      <c r="B1" s="136"/>
      <c r="C1" s="69" t="s">
        <v>52</v>
      </c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13" ht="16.5">
      <c r="A2" s="136" t="s">
        <v>8</v>
      </c>
      <c r="B2" s="136"/>
      <c r="C2" s="69" t="s">
        <v>54</v>
      </c>
      <c r="D2" s="70"/>
      <c r="E2" s="70"/>
      <c r="F2" s="70"/>
      <c r="G2" s="70"/>
      <c r="H2" s="70"/>
      <c r="I2" s="70"/>
      <c r="J2" s="70"/>
      <c r="K2" s="70"/>
      <c r="L2" s="70"/>
      <c r="M2" s="71"/>
    </row>
    <row r="3" spans="1:13" ht="13.5">
      <c r="A3" s="137" t="s">
        <v>9</v>
      </c>
      <c r="B3" s="137"/>
      <c r="C3" s="107" t="s">
        <v>20</v>
      </c>
      <c r="D3" s="109" t="s">
        <v>21</v>
      </c>
      <c r="E3" s="110"/>
      <c r="F3" s="110"/>
      <c r="G3" s="110"/>
      <c r="H3" s="110"/>
      <c r="I3" s="110"/>
      <c r="J3" s="110"/>
      <c r="K3" s="110"/>
      <c r="L3" s="110"/>
      <c r="M3" s="110"/>
    </row>
    <row r="4" spans="1:13" ht="14.25" thickBot="1">
      <c r="A4" s="138"/>
      <c r="B4" s="138"/>
      <c r="C4" s="108"/>
      <c r="D4" s="46" t="s">
        <v>26</v>
      </c>
      <c r="E4" s="111" t="s">
        <v>25</v>
      </c>
      <c r="F4" s="112"/>
      <c r="G4" s="112"/>
      <c r="H4" s="112"/>
      <c r="I4" s="112"/>
      <c r="J4" s="112"/>
      <c r="K4" s="112"/>
      <c r="L4" s="113"/>
      <c r="M4" s="17" t="s">
        <v>10</v>
      </c>
    </row>
    <row r="5" spans="1:13" ht="12.75" thickTop="1">
      <c r="A5" s="95" t="s">
        <v>11</v>
      </c>
      <c r="B5" s="66" t="s">
        <v>12</v>
      </c>
      <c r="C5" s="96">
        <v>43200000</v>
      </c>
      <c r="D5" s="19" t="s">
        <v>37</v>
      </c>
      <c r="E5" s="12">
        <v>1800000</v>
      </c>
      <c r="F5" s="16" t="s">
        <v>13</v>
      </c>
      <c r="G5" s="12">
        <v>1</v>
      </c>
      <c r="H5" s="16" t="s">
        <v>14</v>
      </c>
      <c r="I5" s="12">
        <v>12</v>
      </c>
      <c r="J5" s="16" t="s">
        <v>15</v>
      </c>
      <c r="K5" s="12">
        <v>1</v>
      </c>
      <c r="L5" s="16" t="s">
        <v>16</v>
      </c>
      <c r="M5" s="12">
        <f>E5*G5*I5*K5</f>
        <v>21600000</v>
      </c>
    </row>
    <row r="6" spans="1:13">
      <c r="A6" s="92"/>
      <c r="B6" s="66"/>
      <c r="C6" s="97"/>
      <c r="D6" s="44" t="s">
        <v>38</v>
      </c>
      <c r="E6" s="42">
        <v>1800000</v>
      </c>
      <c r="F6" s="43" t="s">
        <v>13</v>
      </c>
      <c r="G6" s="42">
        <v>1</v>
      </c>
      <c r="H6" s="43" t="s">
        <v>14</v>
      </c>
      <c r="I6" s="42">
        <v>12</v>
      </c>
      <c r="J6" s="43" t="s">
        <v>15</v>
      </c>
      <c r="K6" s="42">
        <v>1</v>
      </c>
      <c r="L6" s="43" t="s">
        <v>16</v>
      </c>
      <c r="M6" s="12">
        <f>E6*G6*I6*K6</f>
        <v>21600000</v>
      </c>
    </row>
    <row r="7" spans="1:13">
      <c r="A7" s="92"/>
      <c r="B7" s="114"/>
      <c r="C7" s="98"/>
      <c r="D7" s="94" t="s">
        <v>22</v>
      </c>
      <c r="E7" s="99"/>
      <c r="F7" s="99"/>
      <c r="G7" s="99"/>
      <c r="H7" s="99"/>
      <c r="I7" s="99"/>
      <c r="J7" s="99"/>
      <c r="K7" s="99"/>
      <c r="L7" s="99"/>
      <c r="M7" s="38">
        <f>SUM(M5:M6)</f>
        <v>43200000</v>
      </c>
    </row>
    <row r="8" spans="1:13">
      <c r="A8" s="92"/>
      <c r="B8" s="65" t="s">
        <v>17</v>
      </c>
      <c r="C8" s="139">
        <f>M16</f>
        <v>36800000</v>
      </c>
      <c r="D8" s="44" t="s">
        <v>39</v>
      </c>
      <c r="E8" s="42">
        <v>21000</v>
      </c>
      <c r="F8" s="43" t="s">
        <v>0</v>
      </c>
      <c r="G8" s="42">
        <v>439</v>
      </c>
      <c r="H8" s="43" t="s">
        <v>14</v>
      </c>
      <c r="I8" s="42">
        <v>1</v>
      </c>
      <c r="J8" s="43" t="s">
        <v>3</v>
      </c>
      <c r="K8" s="42">
        <v>1</v>
      </c>
      <c r="L8" s="43" t="s">
        <v>2</v>
      </c>
      <c r="M8" s="42">
        <f>E8*G8*I8*K8</f>
        <v>9219000</v>
      </c>
    </row>
    <row r="9" spans="1:13">
      <c r="A9" s="92"/>
      <c r="B9" s="66"/>
      <c r="C9" s="140"/>
      <c r="D9" s="44" t="s">
        <v>40</v>
      </c>
      <c r="E9" s="42">
        <v>18000</v>
      </c>
      <c r="F9" s="43" t="s">
        <v>0</v>
      </c>
      <c r="G9" s="42">
        <v>500</v>
      </c>
      <c r="H9" s="43" t="s">
        <v>43</v>
      </c>
      <c r="I9" s="42">
        <v>1</v>
      </c>
      <c r="J9" s="43" t="s">
        <v>3</v>
      </c>
      <c r="K9" s="42">
        <v>1</v>
      </c>
      <c r="L9" s="43" t="s">
        <v>2</v>
      </c>
      <c r="M9" s="42">
        <f t="shared" ref="M9:M15" si="0">E9*G9*I9*K9</f>
        <v>9000000</v>
      </c>
    </row>
    <row r="10" spans="1:13">
      <c r="A10" s="92"/>
      <c r="B10" s="66"/>
      <c r="C10" s="140"/>
      <c r="D10" s="44" t="s">
        <v>130</v>
      </c>
      <c r="E10" s="42">
        <v>7000000</v>
      </c>
      <c r="F10" s="43" t="s">
        <v>0</v>
      </c>
      <c r="G10" s="42">
        <v>1</v>
      </c>
      <c r="H10" s="43" t="s">
        <v>44</v>
      </c>
      <c r="I10" s="42">
        <v>1</v>
      </c>
      <c r="J10" s="43" t="s">
        <v>3</v>
      </c>
      <c r="K10" s="42">
        <v>1</v>
      </c>
      <c r="L10" s="43" t="s">
        <v>2</v>
      </c>
      <c r="M10" s="42">
        <f t="shared" si="0"/>
        <v>7000000</v>
      </c>
    </row>
    <row r="11" spans="1:13">
      <c r="A11" s="92"/>
      <c r="B11" s="66"/>
      <c r="C11" s="140"/>
      <c r="D11" s="44" t="s">
        <v>131</v>
      </c>
      <c r="E11" s="42">
        <v>5510000</v>
      </c>
      <c r="F11" s="43" t="s">
        <v>0</v>
      </c>
      <c r="G11" s="42">
        <v>1</v>
      </c>
      <c r="H11" s="43" t="s">
        <v>18</v>
      </c>
      <c r="I11" s="42">
        <v>1</v>
      </c>
      <c r="J11" s="43" t="s">
        <v>3</v>
      </c>
      <c r="K11" s="42">
        <v>1</v>
      </c>
      <c r="L11" s="43" t="s">
        <v>2</v>
      </c>
      <c r="M11" s="42">
        <f t="shared" si="0"/>
        <v>5510000</v>
      </c>
    </row>
    <row r="12" spans="1:13">
      <c r="A12" s="92"/>
      <c r="B12" s="66"/>
      <c r="C12" s="140"/>
      <c r="D12" s="54" t="s">
        <v>132</v>
      </c>
      <c r="E12" s="42">
        <v>1500</v>
      </c>
      <c r="F12" s="43" t="s">
        <v>0</v>
      </c>
      <c r="G12" s="42">
        <v>199</v>
      </c>
      <c r="H12" s="43" t="s">
        <v>45</v>
      </c>
      <c r="I12" s="42">
        <v>1</v>
      </c>
      <c r="J12" s="43" t="s">
        <v>3</v>
      </c>
      <c r="K12" s="42">
        <v>1</v>
      </c>
      <c r="L12" s="43" t="s">
        <v>2</v>
      </c>
      <c r="M12" s="42">
        <f t="shared" si="0"/>
        <v>298500</v>
      </c>
    </row>
    <row r="13" spans="1:13">
      <c r="A13" s="92"/>
      <c r="B13" s="66"/>
      <c r="C13" s="140"/>
      <c r="D13" s="54" t="s">
        <v>133</v>
      </c>
      <c r="E13" s="42">
        <v>5500</v>
      </c>
      <c r="F13" s="43" t="s">
        <v>13</v>
      </c>
      <c r="G13" s="42">
        <v>275</v>
      </c>
      <c r="H13" s="43" t="s">
        <v>45</v>
      </c>
      <c r="I13" s="42">
        <v>1</v>
      </c>
      <c r="J13" s="43" t="s">
        <v>18</v>
      </c>
      <c r="K13" s="42">
        <v>1</v>
      </c>
      <c r="L13" s="43" t="s">
        <v>16</v>
      </c>
      <c r="M13" s="42">
        <f t="shared" si="0"/>
        <v>1512500</v>
      </c>
    </row>
    <row r="14" spans="1:13">
      <c r="A14" s="92"/>
      <c r="B14" s="66"/>
      <c r="C14" s="140"/>
      <c r="D14" s="44" t="s">
        <v>41</v>
      </c>
      <c r="E14" s="42">
        <v>1000000</v>
      </c>
      <c r="F14" s="43" t="s">
        <v>13</v>
      </c>
      <c r="G14" s="42">
        <v>1</v>
      </c>
      <c r="H14" s="43" t="s">
        <v>18</v>
      </c>
      <c r="I14" s="42">
        <v>1</v>
      </c>
      <c r="J14" s="43" t="s">
        <v>18</v>
      </c>
      <c r="K14" s="42">
        <v>1</v>
      </c>
      <c r="L14" s="43" t="s">
        <v>16</v>
      </c>
      <c r="M14" s="42">
        <f t="shared" si="0"/>
        <v>1000000</v>
      </c>
    </row>
    <row r="15" spans="1:13">
      <c r="A15" s="92"/>
      <c r="B15" s="66"/>
      <c r="C15" s="140"/>
      <c r="D15" s="54" t="s">
        <v>42</v>
      </c>
      <c r="E15" s="42">
        <v>3260000</v>
      </c>
      <c r="F15" s="43" t="s">
        <v>13</v>
      </c>
      <c r="G15" s="42">
        <v>1</v>
      </c>
      <c r="H15" s="43" t="s">
        <v>18</v>
      </c>
      <c r="I15" s="42">
        <v>1</v>
      </c>
      <c r="J15" s="43" t="s">
        <v>18</v>
      </c>
      <c r="K15" s="42">
        <v>1</v>
      </c>
      <c r="L15" s="43" t="s">
        <v>16</v>
      </c>
      <c r="M15" s="42">
        <f t="shared" si="0"/>
        <v>3260000</v>
      </c>
    </row>
    <row r="16" spans="1:13">
      <c r="A16" s="92"/>
      <c r="B16" s="114"/>
      <c r="C16" s="141"/>
      <c r="D16" s="93" t="s">
        <v>23</v>
      </c>
      <c r="E16" s="93"/>
      <c r="F16" s="93"/>
      <c r="G16" s="93"/>
      <c r="H16" s="93"/>
      <c r="I16" s="93"/>
      <c r="J16" s="93"/>
      <c r="K16" s="93"/>
      <c r="L16" s="94"/>
      <c r="M16" s="38">
        <f>SUM(M8:M15)</f>
        <v>36800000</v>
      </c>
    </row>
    <row r="17" spans="1:13">
      <c r="A17" s="92"/>
      <c r="B17" s="18" t="s">
        <v>30</v>
      </c>
      <c r="C17" s="20">
        <f>SUM(C5,C8)</f>
        <v>80000000</v>
      </c>
      <c r="D17" s="90" t="s">
        <v>27</v>
      </c>
      <c r="E17" s="90"/>
      <c r="F17" s="90"/>
      <c r="G17" s="90"/>
      <c r="H17" s="90"/>
      <c r="I17" s="90"/>
      <c r="J17" s="90"/>
      <c r="K17" s="90"/>
      <c r="L17" s="91"/>
      <c r="M17" s="14">
        <f>SUM(M7,M16)</f>
        <v>80000000</v>
      </c>
    </row>
    <row r="18" spans="1:13">
      <c r="A18" s="92" t="s">
        <v>31</v>
      </c>
      <c r="B18" s="50" t="s">
        <v>12</v>
      </c>
      <c r="C18" s="29">
        <v>52800000</v>
      </c>
      <c r="D18" s="93" t="s">
        <v>24</v>
      </c>
      <c r="E18" s="93"/>
      <c r="F18" s="93"/>
      <c r="G18" s="93"/>
      <c r="H18" s="93"/>
      <c r="I18" s="93"/>
      <c r="J18" s="93"/>
      <c r="K18" s="93"/>
      <c r="L18" s="94"/>
      <c r="M18" s="38">
        <v>54086700</v>
      </c>
    </row>
    <row r="19" spans="1:13">
      <c r="A19" s="92"/>
      <c r="B19" s="50" t="s">
        <v>17</v>
      </c>
      <c r="C19" s="55">
        <v>3900000</v>
      </c>
      <c r="D19" s="93" t="s">
        <v>28</v>
      </c>
      <c r="E19" s="93"/>
      <c r="F19" s="93"/>
      <c r="G19" s="93"/>
      <c r="H19" s="93"/>
      <c r="I19" s="93"/>
      <c r="J19" s="93"/>
      <c r="K19" s="93"/>
      <c r="L19" s="94"/>
      <c r="M19" s="38">
        <v>2262230</v>
      </c>
    </row>
    <row r="20" spans="1:13">
      <c r="A20" s="92"/>
      <c r="B20" s="50" t="s">
        <v>33</v>
      </c>
      <c r="C20" s="29">
        <v>18734580</v>
      </c>
      <c r="D20" s="93" t="s">
        <v>34</v>
      </c>
      <c r="E20" s="93"/>
      <c r="F20" s="93"/>
      <c r="G20" s="93"/>
      <c r="H20" s="93"/>
      <c r="I20" s="93"/>
      <c r="J20" s="93"/>
      <c r="K20" s="93"/>
      <c r="L20" s="94"/>
      <c r="M20" s="38">
        <v>18734580</v>
      </c>
    </row>
    <row r="21" spans="1:13">
      <c r="A21" s="92"/>
      <c r="B21" s="18" t="s">
        <v>30</v>
      </c>
      <c r="C21" s="22">
        <f>SUM(C18,C19,C20)</f>
        <v>75434580</v>
      </c>
      <c r="D21" s="90" t="s">
        <v>29</v>
      </c>
      <c r="E21" s="90"/>
      <c r="F21" s="90"/>
      <c r="G21" s="90"/>
      <c r="H21" s="90"/>
      <c r="I21" s="90"/>
      <c r="J21" s="90"/>
      <c r="K21" s="90"/>
      <c r="L21" s="91"/>
      <c r="M21" s="14">
        <f>SUM(M18,M19,M20)</f>
        <v>75083510</v>
      </c>
    </row>
    <row r="22" spans="1:13">
      <c r="A22" s="89" t="s">
        <v>19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15">
        <f>SUM(M21,M17)</f>
        <v>155083510</v>
      </c>
    </row>
  </sheetData>
  <sheetProtection formatCells="0" formatColumns="0" formatRows="0" deleteColumns="0" deleteRows="0"/>
  <mergeCells count="22">
    <mergeCell ref="A22:L22"/>
    <mergeCell ref="A5:A17"/>
    <mergeCell ref="B5:B7"/>
    <mergeCell ref="C5:C7"/>
    <mergeCell ref="D7:L7"/>
    <mergeCell ref="B8:B16"/>
    <mergeCell ref="C8:C16"/>
    <mergeCell ref="D16:L16"/>
    <mergeCell ref="D17:L17"/>
    <mergeCell ref="A18:A21"/>
    <mergeCell ref="D18:L18"/>
    <mergeCell ref="D19:L19"/>
    <mergeCell ref="D20:L20"/>
    <mergeCell ref="D21:L21"/>
    <mergeCell ref="A1:B1"/>
    <mergeCell ref="C1:M1"/>
    <mergeCell ref="A2:B2"/>
    <mergeCell ref="C2:M2"/>
    <mergeCell ref="A3:B4"/>
    <mergeCell ref="C3:C4"/>
    <mergeCell ref="D3:M3"/>
    <mergeCell ref="E4:L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7704-099B-4F7D-9279-849653A85630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작성요령</vt:lpstr>
      <vt:lpstr>1. 재활</vt:lpstr>
      <vt:lpstr>2. 역량</vt:lpstr>
      <vt:lpstr>3. 정보</vt:lpstr>
      <vt:lpstr>4. 인식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개발원</dc:creator>
  <cp:lastModifiedBy>최지영</cp:lastModifiedBy>
  <cp:lastPrinted>2018-01-02T08:37:28Z</cp:lastPrinted>
  <dcterms:created xsi:type="dcterms:W3CDTF">2014-01-21T02:42:23Z</dcterms:created>
  <dcterms:modified xsi:type="dcterms:W3CDTF">2021-01-07T04:05:42Z</dcterms:modified>
</cp:coreProperties>
</file>